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kspeed-my.sharepoint-mil.us/personal/elizabeth_l_clemens_civ_us_navy_mil/Documents/Desktop/Things to Upload to WBDG/"/>
    </mc:Choice>
  </mc:AlternateContent>
  <xr:revisionPtr revIDLastSave="97" documentId="8_{9436251C-5A4A-432D-9B57-08F1FB142BD5}" xr6:coauthVersionLast="47" xr6:coauthVersionMax="47" xr10:uidLastSave="{97E79940-65B9-4688-AAD1-527FBF3E9D44}"/>
  <bookViews>
    <workbookView xWindow="-120" yWindow="90" windowWidth="29040" windowHeight="15510" activeTab="8" xr2:uid="{00000000-000D-0000-FFFF-FFFF00000000}"/>
  </bookViews>
  <sheets>
    <sheet name="FY18" sheetId="5" r:id="rId1"/>
    <sheet name="FY19" sheetId="6" r:id="rId2"/>
    <sheet name="FY20" sheetId="7" r:id="rId3"/>
    <sheet name="FY21" sheetId="8" r:id="rId4"/>
    <sheet name="FY22" sheetId="9" r:id="rId5"/>
    <sheet name="FY23" sheetId="10" r:id="rId6"/>
    <sheet name="FY24" sheetId="11" r:id="rId7"/>
    <sheet name="FY25" sheetId="12" r:id="rId8"/>
    <sheet name="FY26 " sheetId="13" r:id="rId9"/>
    <sheet name="FY27" sheetId="14" r:id="rId10"/>
    <sheet name="FY28" sheetId="15" r:id="rId11"/>
    <sheet name="FY29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6" l="1"/>
  <c r="D9" i="16"/>
  <c r="D10" i="16"/>
  <c r="D11" i="16"/>
  <c r="D12" i="16"/>
  <c r="E12" i="16" s="1"/>
  <c r="D13" i="16"/>
  <c r="E13" i="16" s="1"/>
  <c r="D14" i="16"/>
  <c r="E14" i="16" s="1"/>
  <c r="D15" i="16"/>
  <c r="D16" i="16"/>
  <c r="D17" i="16"/>
  <c r="E17" i="16" s="1"/>
  <c r="D18" i="16"/>
  <c r="E18" i="16" s="1"/>
  <c r="D19" i="16"/>
  <c r="E19" i="16" s="1"/>
  <c r="D20" i="16"/>
  <c r="E20" i="16" s="1"/>
  <c r="D21" i="16"/>
  <c r="E21" i="16" s="1"/>
  <c r="D22" i="16"/>
  <c r="E22" i="16" s="1"/>
  <c r="D23" i="16"/>
  <c r="E23" i="16" s="1"/>
  <c r="D24" i="16"/>
  <c r="E24" i="16" s="1"/>
  <c r="D25" i="16"/>
  <c r="E25" i="16" s="1"/>
  <c r="D26" i="16"/>
  <c r="E26" i="16" s="1"/>
  <c r="D27" i="16"/>
  <c r="E27" i="16" s="1"/>
  <c r="D28" i="16"/>
  <c r="E28" i="16" s="1"/>
  <c r="D29" i="16"/>
  <c r="E29" i="16" s="1"/>
  <c r="D30" i="16"/>
  <c r="E30" i="16" s="1"/>
  <c r="D31" i="16"/>
  <c r="D32" i="16"/>
  <c r="D33" i="16"/>
  <c r="D34" i="16"/>
  <c r="D35" i="16"/>
  <c r="D36" i="16"/>
  <c r="E36" i="16" s="1"/>
  <c r="D37" i="16"/>
  <c r="E37" i="16" s="1"/>
  <c r="D38" i="16"/>
  <c r="E38" i="16" s="1"/>
  <c r="D39" i="16"/>
  <c r="E39" i="16" s="1"/>
  <c r="D40" i="16"/>
  <c r="D41" i="16"/>
  <c r="D42" i="16"/>
  <c r="D43" i="16"/>
  <c r="E43" i="16" s="1"/>
  <c r="D44" i="16"/>
  <c r="E44" i="16" s="1"/>
  <c r="D45" i="16"/>
  <c r="E45" i="16" s="1"/>
  <c r="D46" i="16"/>
  <c r="E46" i="16" s="1"/>
  <c r="D47" i="16"/>
  <c r="E47" i="16" s="1"/>
  <c r="D48" i="16"/>
  <c r="D49" i="16"/>
  <c r="D50" i="16"/>
  <c r="D51" i="16"/>
  <c r="D52" i="16"/>
  <c r="E52" i="16" s="1"/>
  <c r="D53" i="16"/>
  <c r="E53" i="16" s="1"/>
  <c r="D54" i="16"/>
  <c r="E54" i="16" s="1"/>
  <c r="D55" i="16"/>
  <c r="E55" i="16" s="1"/>
  <c r="D56" i="16"/>
  <c r="E56" i="16" s="1"/>
  <c r="D57" i="16"/>
  <c r="D58" i="16"/>
  <c r="E58" i="16" s="1"/>
  <c r="D59" i="16"/>
  <c r="E59" i="16" s="1"/>
  <c r="D60" i="16"/>
  <c r="D61" i="16"/>
  <c r="E61" i="16" s="1"/>
  <c r="D62" i="16"/>
  <c r="E62" i="16" s="1"/>
  <c r="D63" i="16"/>
  <c r="E63" i="16" s="1"/>
  <c r="D64" i="16"/>
  <c r="E64" i="16" s="1"/>
  <c r="D65" i="16"/>
  <c r="E65" i="16" s="1"/>
  <c r="D66" i="16"/>
  <c r="E66" i="16" s="1"/>
  <c r="D7" i="16"/>
  <c r="E7" i="16" s="1"/>
  <c r="D67" i="16"/>
  <c r="E57" i="16"/>
  <c r="E51" i="16"/>
  <c r="E50" i="16"/>
  <c r="E49" i="16"/>
  <c r="E48" i="16"/>
  <c r="E42" i="16"/>
  <c r="E41" i="16"/>
  <c r="E40" i="16"/>
  <c r="E35" i="16"/>
  <c r="E34" i="16"/>
  <c r="E33" i="16"/>
  <c r="E32" i="16"/>
  <c r="E31" i="16"/>
  <c r="E16" i="16"/>
  <c r="E15" i="16"/>
  <c r="E11" i="16"/>
  <c r="E10" i="16"/>
  <c r="E9" i="16"/>
  <c r="E8" i="16"/>
  <c r="D8" i="15"/>
  <c r="E8" i="15" s="1"/>
  <c r="D9" i="15"/>
  <c r="E9" i="15" s="1"/>
  <c r="D10" i="15"/>
  <c r="E10" i="15" s="1"/>
  <c r="D11" i="15"/>
  <c r="E11" i="15" s="1"/>
  <c r="D12" i="15"/>
  <c r="E12" i="15" s="1"/>
  <c r="D13" i="15"/>
  <c r="E13" i="15" s="1"/>
  <c r="D14" i="15"/>
  <c r="E14" i="15" s="1"/>
  <c r="D15" i="15"/>
  <c r="E15" i="15" s="1"/>
  <c r="D16" i="15"/>
  <c r="D17" i="15"/>
  <c r="D18" i="15"/>
  <c r="E18" i="15" s="1"/>
  <c r="D19" i="15"/>
  <c r="D20" i="15"/>
  <c r="E20" i="15" s="1"/>
  <c r="D21" i="15"/>
  <c r="E21" i="15" s="1"/>
  <c r="D22" i="15"/>
  <c r="E22" i="15" s="1"/>
  <c r="D23" i="15"/>
  <c r="E23" i="15" s="1"/>
  <c r="D24" i="15"/>
  <c r="D25" i="15"/>
  <c r="D26" i="15"/>
  <c r="D27" i="15"/>
  <c r="D28" i="15"/>
  <c r="E28" i="15" s="1"/>
  <c r="D29" i="15"/>
  <c r="E29" i="15" s="1"/>
  <c r="D30" i="15"/>
  <c r="E30" i="15" s="1"/>
  <c r="D31" i="15"/>
  <c r="E31" i="15" s="1"/>
  <c r="D32" i="15"/>
  <c r="D33" i="15"/>
  <c r="D34" i="15"/>
  <c r="D35" i="15"/>
  <c r="D36" i="15"/>
  <c r="E36" i="15" s="1"/>
  <c r="D37" i="15"/>
  <c r="E37" i="15" s="1"/>
  <c r="D38" i="15"/>
  <c r="E38" i="15" s="1"/>
  <c r="D39" i="15"/>
  <c r="E39" i="15" s="1"/>
  <c r="D40" i="15"/>
  <c r="D41" i="15"/>
  <c r="D42" i="15"/>
  <c r="E42" i="15" s="1"/>
  <c r="D43" i="15"/>
  <c r="E43" i="15" s="1"/>
  <c r="D44" i="15"/>
  <c r="E44" i="15" s="1"/>
  <c r="D45" i="15"/>
  <c r="E45" i="15" s="1"/>
  <c r="D46" i="15"/>
  <c r="E46" i="15" s="1"/>
  <c r="D47" i="15"/>
  <c r="E47" i="15" s="1"/>
  <c r="D48" i="15"/>
  <c r="E48" i="15" s="1"/>
  <c r="D49" i="15"/>
  <c r="E49" i="15" s="1"/>
  <c r="D50" i="15"/>
  <c r="E50" i="15" s="1"/>
  <c r="D51" i="15"/>
  <c r="E51" i="15" s="1"/>
  <c r="D52" i="15"/>
  <c r="E52" i="15" s="1"/>
  <c r="D53" i="15"/>
  <c r="E53" i="15" s="1"/>
  <c r="D54" i="15"/>
  <c r="E54" i="15" s="1"/>
  <c r="D55" i="15"/>
  <c r="E55" i="15" s="1"/>
  <c r="D56" i="15"/>
  <c r="D57" i="15"/>
  <c r="D58" i="15"/>
  <c r="E58" i="15" s="1"/>
  <c r="D59" i="15"/>
  <c r="E59" i="15" s="1"/>
  <c r="D60" i="15"/>
  <c r="D61" i="15"/>
  <c r="E61" i="15" s="1"/>
  <c r="D62" i="15"/>
  <c r="E62" i="15" s="1"/>
  <c r="D63" i="15"/>
  <c r="E63" i="15" s="1"/>
  <c r="D64" i="15"/>
  <c r="E64" i="15" s="1"/>
  <c r="D65" i="15"/>
  <c r="D66" i="15"/>
  <c r="D7" i="15"/>
  <c r="E7" i="15" s="1"/>
  <c r="D67" i="15"/>
  <c r="E66" i="15"/>
  <c r="E65" i="15"/>
  <c r="E57" i="15"/>
  <c r="E56" i="15"/>
  <c r="E41" i="15"/>
  <c r="E40" i="15"/>
  <c r="E35" i="15"/>
  <c r="E34" i="15"/>
  <c r="E33" i="15"/>
  <c r="E32" i="15"/>
  <c r="E27" i="15"/>
  <c r="E26" i="15"/>
  <c r="E25" i="15"/>
  <c r="E24" i="15"/>
  <c r="E19" i="15"/>
  <c r="E17" i="15"/>
  <c r="E16" i="15"/>
  <c r="D8" i="14"/>
  <c r="D9" i="14"/>
  <c r="E9" i="14" s="1"/>
  <c r="D10" i="14"/>
  <c r="D11" i="14"/>
  <c r="D12" i="14"/>
  <c r="E12" i="14" s="1"/>
  <c r="D13" i="14"/>
  <c r="E13" i="14" s="1"/>
  <c r="D14" i="14"/>
  <c r="E14" i="14" s="1"/>
  <c r="D15" i="14"/>
  <c r="D16" i="14"/>
  <c r="D17" i="14"/>
  <c r="E17" i="14" s="1"/>
  <c r="D18" i="14"/>
  <c r="E18" i="14" s="1"/>
  <c r="D19" i="14"/>
  <c r="E19" i="14" s="1"/>
  <c r="D20" i="14"/>
  <c r="E20" i="14" s="1"/>
  <c r="D21" i="14"/>
  <c r="E21" i="14" s="1"/>
  <c r="D22" i="14"/>
  <c r="E22" i="14" s="1"/>
  <c r="D23" i="14"/>
  <c r="E23" i="14" s="1"/>
  <c r="D24" i="14"/>
  <c r="D25" i="14"/>
  <c r="D26" i="14"/>
  <c r="D27" i="14"/>
  <c r="D28" i="14"/>
  <c r="E28" i="14" s="1"/>
  <c r="D29" i="14"/>
  <c r="E29" i="14" s="1"/>
  <c r="D30" i="14"/>
  <c r="E30" i="14" s="1"/>
  <c r="D31" i="14"/>
  <c r="E31" i="14" s="1"/>
  <c r="D32" i="14"/>
  <c r="E32" i="14" s="1"/>
  <c r="D33" i="14"/>
  <c r="E33" i="14" s="1"/>
  <c r="D34" i="14"/>
  <c r="E34" i="14" s="1"/>
  <c r="D35" i="14"/>
  <c r="E35" i="14" s="1"/>
  <c r="D36" i="14"/>
  <c r="E36" i="14" s="1"/>
  <c r="D37" i="14"/>
  <c r="E37" i="14" s="1"/>
  <c r="D38" i="14"/>
  <c r="E38" i="14" s="1"/>
  <c r="D39" i="14"/>
  <c r="E39" i="14" s="1"/>
  <c r="D40" i="14"/>
  <c r="E40" i="14" s="1"/>
  <c r="D41" i="14"/>
  <c r="D42" i="14"/>
  <c r="D43" i="14"/>
  <c r="E43" i="14" s="1"/>
  <c r="D44" i="14"/>
  <c r="E44" i="14" s="1"/>
  <c r="D45" i="14"/>
  <c r="E45" i="14" s="1"/>
  <c r="D46" i="14"/>
  <c r="E46" i="14" s="1"/>
  <c r="D47" i="14"/>
  <c r="D48" i="14"/>
  <c r="D49" i="14"/>
  <c r="D50" i="14"/>
  <c r="D51" i="14"/>
  <c r="D52" i="14"/>
  <c r="E52" i="14" s="1"/>
  <c r="D53" i="14"/>
  <c r="E53" i="14" s="1"/>
  <c r="D54" i="14"/>
  <c r="E54" i="14" s="1"/>
  <c r="D55" i="14"/>
  <c r="E55" i="14" s="1"/>
  <c r="D56" i="14"/>
  <c r="D57" i="14"/>
  <c r="E57" i="14" s="1"/>
  <c r="D58" i="14"/>
  <c r="E58" i="14" s="1"/>
  <c r="D59" i="14"/>
  <c r="E59" i="14" s="1"/>
  <c r="D60" i="14"/>
  <c r="D61" i="14"/>
  <c r="E61" i="14" s="1"/>
  <c r="D62" i="14"/>
  <c r="E62" i="14" s="1"/>
  <c r="D63" i="14"/>
  <c r="E63" i="14" s="1"/>
  <c r="D64" i="14"/>
  <c r="D65" i="14"/>
  <c r="D66" i="14"/>
  <c r="E66" i="14" s="1"/>
  <c r="D7" i="14"/>
  <c r="E7" i="14" s="1"/>
  <c r="D67" i="14"/>
  <c r="E65" i="14"/>
  <c r="E64" i="14"/>
  <c r="E56" i="14"/>
  <c r="E51" i="14"/>
  <c r="E50" i="14"/>
  <c r="E49" i="14"/>
  <c r="E48" i="14"/>
  <c r="E47" i="14"/>
  <c r="E42" i="14"/>
  <c r="E41" i="14"/>
  <c r="E27" i="14"/>
  <c r="E26" i="14"/>
  <c r="E25" i="14"/>
  <c r="E24" i="14"/>
  <c r="E16" i="14"/>
  <c r="E15" i="14"/>
  <c r="E11" i="14"/>
  <c r="E10" i="14"/>
  <c r="E8" i="14"/>
  <c r="D8" i="13"/>
  <c r="D9" i="13"/>
  <c r="D10" i="13"/>
  <c r="D11" i="13"/>
  <c r="D12" i="13"/>
  <c r="D13" i="13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20" i="13"/>
  <c r="E20" i="13" s="1"/>
  <c r="D21" i="13"/>
  <c r="E21" i="13" s="1"/>
  <c r="D22" i="13"/>
  <c r="E22" i="13" s="1"/>
  <c r="D23" i="13"/>
  <c r="E23" i="13" s="1"/>
  <c r="D24" i="13"/>
  <c r="E24" i="13" s="1"/>
  <c r="D25" i="13"/>
  <c r="E25" i="13" s="1"/>
  <c r="D26" i="13"/>
  <c r="D27" i="13"/>
  <c r="D28" i="13"/>
  <c r="E28" i="13" s="1"/>
  <c r="D29" i="13"/>
  <c r="D30" i="13"/>
  <c r="D31" i="13"/>
  <c r="E31" i="13" s="1"/>
  <c r="D32" i="13"/>
  <c r="E32" i="13" s="1"/>
  <c r="D33" i="13"/>
  <c r="E33" i="13" s="1"/>
  <c r="D34" i="13"/>
  <c r="E34" i="13" s="1"/>
  <c r="D35" i="13"/>
  <c r="E35" i="13" s="1"/>
  <c r="D36" i="13"/>
  <c r="E36" i="13" s="1"/>
  <c r="D37" i="13"/>
  <c r="E37" i="13" s="1"/>
  <c r="D38" i="13"/>
  <c r="E38" i="13" s="1"/>
  <c r="D39" i="13"/>
  <c r="E39" i="13" s="1"/>
  <c r="D40" i="13"/>
  <c r="E40" i="13" s="1"/>
  <c r="D41" i="13"/>
  <c r="D42" i="13"/>
  <c r="E42" i="13" s="1"/>
  <c r="D43" i="13"/>
  <c r="E43" i="13" s="1"/>
  <c r="D44" i="13"/>
  <c r="E44" i="13" s="1"/>
  <c r="D45" i="13"/>
  <c r="E45" i="13" s="1"/>
  <c r="D46" i="13"/>
  <c r="D47" i="13"/>
  <c r="E47" i="13" s="1"/>
  <c r="D48" i="13"/>
  <c r="E48" i="13" s="1"/>
  <c r="D49" i="13"/>
  <c r="E49" i="13" s="1"/>
  <c r="D50" i="13"/>
  <c r="E50" i="13" s="1"/>
  <c r="D51" i="13"/>
  <c r="E51" i="13" s="1"/>
  <c r="D52" i="13"/>
  <c r="E52" i="13" s="1"/>
  <c r="D53" i="13"/>
  <c r="E53" i="13" s="1"/>
  <c r="D54" i="13"/>
  <c r="D55" i="13"/>
  <c r="E55" i="13" s="1"/>
  <c r="D56" i="13"/>
  <c r="D57" i="13"/>
  <c r="E57" i="13" s="1"/>
  <c r="D58" i="13"/>
  <c r="E58" i="13" s="1"/>
  <c r="D59" i="13"/>
  <c r="D60" i="13"/>
  <c r="D61" i="13"/>
  <c r="E61" i="13" s="1"/>
  <c r="D62" i="13"/>
  <c r="E62" i="13" s="1"/>
  <c r="D63" i="13"/>
  <c r="E63" i="13" s="1"/>
  <c r="D64" i="13"/>
  <c r="E64" i="13" s="1"/>
  <c r="D65" i="13"/>
  <c r="E65" i="13" s="1"/>
  <c r="D66" i="13"/>
  <c r="E66" i="13" s="1"/>
  <c r="E13" i="13"/>
  <c r="D7" i="13"/>
  <c r="D67" i="13"/>
  <c r="E59" i="13"/>
  <c r="E56" i="13"/>
  <c r="E54" i="13"/>
  <c r="E46" i="13"/>
  <c r="E41" i="13"/>
  <c r="E30" i="13"/>
  <c r="E29" i="13"/>
  <c r="E27" i="13"/>
  <c r="E26" i="13"/>
  <c r="E12" i="13"/>
  <c r="E11" i="13"/>
  <c r="E10" i="13"/>
  <c r="E9" i="13"/>
  <c r="E8" i="13"/>
  <c r="E7" i="13"/>
  <c r="D8" i="12" l="1"/>
  <c r="D9" i="12"/>
  <c r="D10" i="12"/>
  <c r="D11" i="12"/>
  <c r="E11" i="12" s="1"/>
  <c r="D12" i="12"/>
  <c r="E12" i="12" s="1"/>
  <c r="D13" i="12"/>
  <c r="E13" i="12" s="1"/>
  <c r="D14" i="12"/>
  <c r="E14" i="12" s="1"/>
  <c r="D15" i="12"/>
  <c r="E15" i="12" s="1"/>
  <c r="D16" i="12"/>
  <c r="E16" i="12" s="1"/>
  <c r="D17" i="12"/>
  <c r="D18" i="12"/>
  <c r="D19" i="12"/>
  <c r="E19" i="12" s="1"/>
  <c r="D20" i="12"/>
  <c r="E20" i="12" s="1"/>
  <c r="D21" i="12"/>
  <c r="E21" i="12" s="1"/>
  <c r="D22" i="12"/>
  <c r="E22" i="12" s="1"/>
  <c r="D23" i="12"/>
  <c r="E23" i="12" s="1"/>
  <c r="D24" i="12"/>
  <c r="D25" i="12"/>
  <c r="E25" i="12" s="1"/>
  <c r="D26" i="12"/>
  <c r="D27" i="12"/>
  <c r="E27" i="12" s="1"/>
  <c r="D28" i="12"/>
  <c r="D29" i="12"/>
  <c r="E29" i="12" s="1"/>
  <c r="D30" i="12"/>
  <c r="E30" i="12" s="1"/>
  <c r="D31" i="12"/>
  <c r="E31" i="12" s="1"/>
  <c r="D32" i="12"/>
  <c r="D33" i="12"/>
  <c r="D34" i="12"/>
  <c r="E34" i="12" s="1"/>
  <c r="D35" i="12"/>
  <c r="E35" i="12" s="1"/>
  <c r="D36" i="12"/>
  <c r="E36" i="12" s="1"/>
  <c r="D37" i="12"/>
  <c r="E37" i="12" s="1"/>
  <c r="D38" i="12"/>
  <c r="E38" i="12" s="1"/>
  <c r="D39" i="12"/>
  <c r="E39" i="12" s="1"/>
  <c r="D40" i="12"/>
  <c r="E40" i="12" s="1"/>
  <c r="D41" i="12"/>
  <c r="E41" i="12" s="1"/>
  <c r="D42" i="12"/>
  <c r="E42" i="12" s="1"/>
  <c r="D43" i="12"/>
  <c r="E43" i="12" s="1"/>
  <c r="D44" i="12"/>
  <c r="E44" i="12" s="1"/>
  <c r="D45" i="12"/>
  <c r="E45" i="12" s="1"/>
  <c r="D46" i="12"/>
  <c r="E46" i="12" s="1"/>
  <c r="D47" i="12"/>
  <c r="E47" i="12" s="1"/>
  <c r="D48" i="12"/>
  <c r="D49" i="12"/>
  <c r="D50" i="12"/>
  <c r="D51" i="12"/>
  <c r="E51" i="12" s="1"/>
  <c r="D52" i="12"/>
  <c r="E52" i="12" s="1"/>
  <c r="D53" i="12"/>
  <c r="E53" i="12" s="1"/>
  <c r="D54" i="12"/>
  <c r="E54" i="12" s="1"/>
  <c r="D55" i="12"/>
  <c r="E55" i="12" s="1"/>
  <c r="D56" i="12"/>
  <c r="E56" i="12" s="1"/>
  <c r="D57" i="12"/>
  <c r="E57" i="12" s="1"/>
  <c r="D58" i="12"/>
  <c r="E58" i="12" s="1"/>
  <c r="D59" i="12"/>
  <c r="E59" i="12" s="1"/>
  <c r="D61" i="12"/>
  <c r="E61" i="12" s="1"/>
  <c r="D62" i="12"/>
  <c r="E62" i="12" s="1"/>
  <c r="D63" i="12"/>
  <c r="E63" i="12" s="1"/>
  <c r="D64" i="12"/>
  <c r="E64" i="12" s="1"/>
  <c r="D65" i="12"/>
  <c r="E65" i="12" s="1"/>
  <c r="D66" i="12"/>
  <c r="E66" i="12" s="1"/>
  <c r="D7" i="12"/>
  <c r="E7" i="12" s="1"/>
  <c r="D67" i="12"/>
  <c r="E50" i="12"/>
  <c r="E49" i="12"/>
  <c r="E48" i="12"/>
  <c r="E33" i="12"/>
  <c r="E32" i="12"/>
  <c r="E28" i="12"/>
  <c r="E26" i="12"/>
  <c r="E24" i="12"/>
  <c r="E18" i="12"/>
  <c r="E17" i="12"/>
  <c r="E10" i="12"/>
  <c r="E9" i="12"/>
  <c r="E8" i="12"/>
  <c r="D8" i="11"/>
  <c r="D9" i="11"/>
  <c r="E9" i="11" s="1"/>
  <c r="D10" i="11"/>
  <c r="E10" i="11" s="1"/>
  <c r="D11" i="11"/>
  <c r="E11" i="11" s="1"/>
  <c r="D12" i="11"/>
  <c r="E12" i="11" s="1"/>
  <c r="D13" i="11"/>
  <c r="E13" i="11" s="1"/>
  <c r="D14" i="11"/>
  <c r="E14" i="11" s="1"/>
  <c r="D15" i="11"/>
  <c r="E15" i="11" s="1"/>
  <c r="D16" i="11"/>
  <c r="D17" i="11"/>
  <c r="E17" i="11" s="1"/>
  <c r="D18" i="11"/>
  <c r="E18" i="11" s="1"/>
  <c r="D19" i="11"/>
  <c r="E19" i="11" s="1"/>
  <c r="D20" i="11"/>
  <c r="E20" i="11" s="1"/>
  <c r="D21" i="11"/>
  <c r="E21" i="11" s="1"/>
  <c r="D22" i="11"/>
  <c r="E22" i="11" s="1"/>
  <c r="D23" i="11"/>
  <c r="E23" i="11" s="1"/>
  <c r="D24" i="11"/>
  <c r="D25" i="11"/>
  <c r="E25" i="11" s="1"/>
  <c r="D26" i="11"/>
  <c r="E26" i="11" s="1"/>
  <c r="D27" i="11"/>
  <c r="E27" i="11" s="1"/>
  <c r="D28" i="11"/>
  <c r="E28" i="11" s="1"/>
  <c r="D29" i="11"/>
  <c r="E29" i="11" s="1"/>
  <c r="D30" i="11"/>
  <c r="E30" i="11" s="1"/>
  <c r="D31" i="11"/>
  <c r="E31" i="11" s="1"/>
  <c r="D32" i="11"/>
  <c r="D33" i="11"/>
  <c r="E33" i="11" s="1"/>
  <c r="D34" i="11"/>
  <c r="E34" i="11" s="1"/>
  <c r="D35" i="11"/>
  <c r="E35" i="11" s="1"/>
  <c r="D36" i="11"/>
  <c r="E36" i="11" s="1"/>
  <c r="D37" i="11"/>
  <c r="E37" i="11" s="1"/>
  <c r="D38" i="11"/>
  <c r="E38" i="11" s="1"/>
  <c r="D39" i="11"/>
  <c r="E39" i="11" s="1"/>
  <c r="D40" i="11"/>
  <c r="D41" i="11"/>
  <c r="E41" i="11" s="1"/>
  <c r="D42" i="11"/>
  <c r="E42" i="11" s="1"/>
  <c r="D43" i="11"/>
  <c r="E43" i="11" s="1"/>
  <c r="D44" i="11"/>
  <c r="E44" i="11" s="1"/>
  <c r="D45" i="11"/>
  <c r="E45" i="11" s="1"/>
  <c r="D46" i="11"/>
  <c r="E46" i="11" s="1"/>
  <c r="D47" i="11"/>
  <c r="E47" i="11" s="1"/>
  <c r="D48" i="11"/>
  <c r="D49" i="11"/>
  <c r="E49" i="11" s="1"/>
  <c r="D50" i="11"/>
  <c r="D51" i="11"/>
  <c r="E51" i="11" s="1"/>
  <c r="D52" i="11"/>
  <c r="E52" i="11" s="1"/>
  <c r="D53" i="11"/>
  <c r="E53" i="11" s="1"/>
  <c r="D54" i="11"/>
  <c r="E54" i="11" s="1"/>
  <c r="D55" i="11"/>
  <c r="E55" i="11" s="1"/>
  <c r="D56" i="11"/>
  <c r="E56" i="11" s="1"/>
  <c r="D57" i="11"/>
  <c r="E57" i="11" s="1"/>
  <c r="D58" i="11"/>
  <c r="E58" i="11" s="1"/>
  <c r="D59" i="11"/>
  <c r="E59" i="11" s="1"/>
  <c r="D61" i="11"/>
  <c r="E61" i="11" s="1"/>
  <c r="D62" i="11"/>
  <c r="E62" i="11" s="1"/>
  <c r="D63" i="11"/>
  <c r="E63" i="11" s="1"/>
  <c r="D64" i="11"/>
  <c r="E64" i="11" s="1"/>
  <c r="D65" i="11"/>
  <c r="D7" i="11"/>
  <c r="E7" i="11" s="1"/>
  <c r="D66" i="11"/>
  <c r="E65" i="11"/>
  <c r="E50" i="11"/>
  <c r="E48" i="11"/>
  <c r="E40" i="11"/>
  <c r="E32" i="11"/>
  <c r="E24" i="11"/>
  <c r="E16" i="11"/>
  <c r="E8" i="11"/>
  <c r="D8" i="10"/>
  <c r="D9" i="10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D57" i="10"/>
  <c r="E57" i="10" s="1"/>
  <c r="D58" i="10"/>
  <c r="E58" i="10" s="1"/>
  <c r="D59" i="10"/>
  <c r="E59" i="10" s="1"/>
  <c r="D61" i="10"/>
  <c r="E61" i="10" s="1"/>
  <c r="D62" i="10"/>
  <c r="E62" i="10" s="1"/>
  <c r="D63" i="10"/>
  <c r="E63" i="10" s="1"/>
  <c r="D64" i="10"/>
  <c r="E64" i="10" s="1"/>
  <c r="D66" i="10"/>
  <c r="E66" i="10" s="1"/>
  <c r="D7" i="10"/>
  <c r="E7" i="10" s="1"/>
  <c r="D67" i="10"/>
  <c r="E56" i="10"/>
  <c r="E33" i="10"/>
  <c r="E16" i="10"/>
  <c r="E9" i="10"/>
  <c r="E8" i="10"/>
  <c r="D8" i="9"/>
  <c r="E8" i="9" s="1"/>
  <c r="D9" i="9"/>
  <c r="E9" i="9" s="1"/>
  <c r="D10" i="9"/>
  <c r="E10" i="9" s="1"/>
  <c r="D11" i="9"/>
  <c r="E11" i="9" s="1"/>
  <c r="D12" i="9"/>
  <c r="E12" i="9" s="1"/>
  <c r="D13" i="9"/>
  <c r="E13" i="9" s="1"/>
  <c r="D14" i="9"/>
  <c r="E14" i="9" s="1"/>
  <c r="D15" i="9"/>
  <c r="E15" i="9" s="1"/>
  <c r="D16" i="9"/>
  <c r="E16" i="9" s="1"/>
  <c r="D17" i="9"/>
  <c r="E17" i="9" s="1"/>
  <c r="D18" i="9"/>
  <c r="E18" i="9" s="1"/>
  <c r="D19" i="9"/>
  <c r="E19" i="9" s="1"/>
  <c r="D20" i="9"/>
  <c r="D21" i="9"/>
  <c r="E21" i="9" s="1"/>
  <c r="D22" i="9"/>
  <c r="E22" i="9" s="1"/>
  <c r="D23" i="9"/>
  <c r="E23" i="9" s="1"/>
  <c r="D24" i="9"/>
  <c r="E24" i="9" s="1"/>
  <c r="D25" i="9"/>
  <c r="E25" i="9" s="1"/>
  <c r="D26" i="9"/>
  <c r="D27" i="9"/>
  <c r="E27" i="9" s="1"/>
  <c r="D28" i="9"/>
  <c r="E28" i="9" s="1"/>
  <c r="D29" i="9"/>
  <c r="E29" i="9" s="1"/>
  <c r="D30" i="9"/>
  <c r="E30" i="9" s="1"/>
  <c r="D31" i="9"/>
  <c r="E31" i="9" s="1"/>
  <c r="D32" i="9"/>
  <c r="E32" i="9" s="1"/>
  <c r="D33" i="9"/>
  <c r="E33" i="9" s="1"/>
  <c r="D34" i="9"/>
  <c r="D35" i="9"/>
  <c r="D36" i="9"/>
  <c r="E36" i="9" s="1"/>
  <c r="D37" i="9"/>
  <c r="E37" i="9" s="1"/>
  <c r="D38" i="9"/>
  <c r="E38" i="9" s="1"/>
  <c r="D39" i="9"/>
  <c r="E39" i="9" s="1"/>
  <c r="D40" i="9"/>
  <c r="E40" i="9" s="1"/>
  <c r="D41" i="9"/>
  <c r="E41" i="9" s="1"/>
  <c r="D42" i="9"/>
  <c r="D43" i="9"/>
  <c r="E43" i="9" s="1"/>
  <c r="D44" i="9"/>
  <c r="E44" i="9" s="1"/>
  <c r="D45" i="9"/>
  <c r="E45" i="9" s="1"/>
  <c r="D46" i="9"/>
  <c r="E46" i="9" s="1"/>
  <c r="D47" i="9"/>
  <c r="E47" i="9" s="1"/>
  <c r="D48" i="9"/>
  <c r="E48" i="9" s="1"/>
  <c r="D49" i="9"/>
  <c r="E49" i="9" s="1"/>
  <c r="D50" i="9"/>
  <c r="E50" i="9" s="1"/>
  <c r="D51" i="9"/>
  <c r="D52" i="9"/>
  <c r="E52" i="9" s="1"/>
  <c r="D53" i="9"/>
  <c r="E53" i="9" s="1"/>
  <c r="D54" i="9"/>
  <c r="E54" i="9" s="1"/>
  <c r="D55" i="9"/>
  <c r="E55" i="9" s="1"/>
  <c r="D56" i="9"/>
  <c r="E56" i="9" s="1"/>
  <c r="D57" i="9"/>
  <c r="D58" i="9"/>
  <c r="E58" i="9" s="1"/>
  <c r="D59" i="9"/>
  <c r="E59" i="9" s="1"/>
  <c r="D61" i="9"/>
  <c r="E61" i="9" s="1"/>
  <c r="D62" i="9"/>
  <c r="E62" i="9" s="1"/>
  <c r="D63" i="9"/>
  <c r="E63" i="9" s="1"/>
  <c r="D64" i="9"/>
  <c r="D65" i="9"/>
  <c r="E65" i="9" s="1"/>
  <c r="D66" i="9"/>
  <c r="E66" i="9" s="1"/>
  <c r="D7" i="9"/>
  <c r="E7" i="9" s="1"/>
  <c r="D67" i="9"/>
  <c r="E64" i="9"/>
  <c r="E57" i="9"/>
  <c r="E51" i="9"/>
  <c r="E42" i="9"/>
  <c r="E35" i="9"/>
  <c r="E34" i="9"/>
  <c r="E26" i="9"/>
  <c r="E20" i="9"/>
  <c r="D8" i="8"/>
  <c r="E8" i="8" s="1"/>
  <c r="D9" i="8"/>
  <c r="E9" i="8" s="1"/>
  <c r="D10" i="8"/>
  <c r="E10" i="8" s="1"/>
  <c r="D11" i="8"/>
  <c r="E11" i="8" s="1"/>
  <c r="D12" i="8"/>
  <c r="D13" i="8"/>
  <c r="E13" i="8" s="1"/>
  <c r="D14" i="8"/>
  <c r="E14" i="8" s="1"/>
  <c r="D15" i="8"/>
  <c r="E15" i="8" s="1"/>
  <c r="D16" i="8"/>
  <c r="E16" i="8" s="1"/>
  <c r="D17" i="8"/>
  <c r="E17" i="8" s="1"/>
  <c r="D18" i="8"/>
  <c r="E18" i="8" s="1"/>
  <c r="D19" i="8"/>
  <c r="E19" i="8" s="1"/>
  <c r="D20" i="8"/>
  <c r="D21" i="8"/>
  <c r="E21" i="8" s="1"/>
  <c r="D22" i="8"/>
  <c r="E22" i="8" s="1"/>
  <c r="D23" i="8"/>
  <c r="E23" i="8" s="1"/>
  <c r="D24" i="8"/>
  <c r="E24" i="8" s="1"/>
  <c r="D25" i="8"/>
  <c r="E25" i="8" s="1"/>
  <c r="D26" i="8"/>
  <c r="E26" i="8" s="1"/>
  <c r="D27" i="8"/>
  <c r="E27" i="8" s="1"/>
  <c r="D28" i="8"/>
  <c r="E28" i="8" s="1"/>
  <c r="D29" i="8"/>
  <c r="E29" i="8" s="1"/>
  <c r="D30" i="8"/>
  <c r="E30" i="8" s="1"/>
  <c r="D31" i="8"/>
  <c r="E31" i="8" s="1"/>
  <c r="D32" i="8"/>
  <c r="E32" i="8" s="1"/>
  <c r="D33" i="8"/>
  <c r="E33" i="8" s="1"/>
  <c r="D34" i="8"/>
  <c r="E34" i="8" s="1"/>
  <c r="D35" i="8"/>
  <c r="E35" i="8" s="1"/>
  <c r="D36" i="8"/>
  <c r="E36" i="8" s="1"/>
  <c r="D37" i="8"/>
  <c r="E37" i="8" s="1"/>
  <c r="D38" i="8"/>
  <c r="E38" i="8" s="1"/>
  <c r="D39" i="8"/>
  <c r="E39" i="8" s="1"/>
  <c r="D40" i="8"/>
  <c r="E40" i="8" s="1"/>
  <c r="D41" i="8"/>
  <c r="E41" i="8" s="1"/>
  <c r="D42" i="8"/>
  <c r="E42" i="8" s="1"/>
  <c r="D43" i="8"/>
  <c r="E43" i="8" s="1"/>
  <c r="D44" i="8"/>
  <c r="E44" i="8" s="1"/>
  <c r="D45" i="8"/>
  <c r="E45" i="8" s="1"/>
  <c r="D46" i="8"/>
  <c r="E46" i="8" s="1"/>
  <c r="D47" i="8"/>
  <c r="E47" i="8" s="1"/>
  <c r="D48" i="8"/>
  <c r="E48" i="8" s="1"/>
  <c r="D49" i="8"/>
  <c r="E49" i="8" s="1"/>
  <c r="D50" i="8"/>
  <c r="E50" i="8" s="1"/>
  <c r="D51" i="8"/>
  <c r="E51" i="8" s="1"/>
  <c r="D52" i="8"/>
  <c r="D53" i="8"/>
  <c r="E53" i="8" s="1"/>
  <c r="D54" i="8"/>
  <c r="E54" i="8" s="1"/>
  <c r="D55" i="8"/>
  <c r="E55" i="8" s="1"/>
  <c r="D56" i="8"/>
  <c r="E56" i="8" s="1"/>
  <c r="D57" i="8"/>
  <c r="E57" i="8" s="1"/>
  <c r="D58" i="8"/>
  <c r="E58" i="8" s="1"/>
  <c r="D59" i="8"/>
  <c r="E59" i="8" s="1"/>
  <c r="D61" i="8"/>
  <c r="E61" i="8" s="1"/>
  <c r="D62" i="8"/>
  <c r="E62" i="8" s="1"/>
  <c r="D63" i="8"/>
  <c r="E63" i="8" s="1"/>
  <c r="D64" i="8"/>
  <c r="E64" i="8" s="1"/>
  <c r="D66" i="8"/>
  <c r="E66" i="8" s="1"/>
  <c r="D7" i="8"/>
  <c r="D67" i="8"/>
  <c r="E52" i="8"/>
  <c r="E20" i="8"/>
  <c r="E12" i="8"/>
  <c r="E7" i="8"/>
  <c r="D8" i="7"/>
  <c r="E8" i="7" s="1"/>
  <c r="D9" i="7"/>
  <c r="D10" i="7"/>
  <c r="D11" i="7"/>
  <c r="E11" i="7" s="1"/>
  <c r="D12" i="7"/>
  <c r="E12" i="7" s="1"/>
  <c r="D13" i="7"/>
  <c r="E13" i="7" s="1"/>
  <c r="D14" i="7"/>
  <c r="E14" i="7" s="1"/>
  <c r="D15" i="7"/>
  <c r="E15" i="7" s="1"/>
  <c r="D16" i="7"/>
  <c r="E16" i="7" s="1"/>
  <c r="D17" i="7"/>
  <c r="E17" i="7" s="1"/>
  <c r="D18" i="7"/>
  <c r="D19" i="7"/>
  <c r="E19" i="7" s="1"/>
  <c r="D20" i="7"/>
  <c r="E20" i="7" s="1"/>
  <c r="D21" i="7"/>
  <c r="E21" i="7" s="1"/>
  <c r="D22" i="7"/>
  <c r="E22" i="7" s="1"/>
  <c r="D23" i="7"/>
  <c r="E23" i="7" s="1"/>
  <c r="D24" i="7"/>
  <c r="E24" i="7" s="1"/>
  <c r="D25" i="7"/>
  <c r="E25" i="7" s="1"/>
  <c r="D26" i="7"/>
  <c r="E26" i="7" s="1"/>
  <c r="D27" i="7"/>
  <c r="E27" i="7" s="1"/>
  <c r="D28" i="7"/>
  <c r="E28" i="7" s="1"/>
  <c r="D29" i="7"/>
  <c r="E29" i="7" s="1"/>
  <c r="D30" i="7"/>
  <c r="E30" i="7" s="1"/>
  <c r="D31" i="7"/>
  <c r="E31" i="7" s="1"/>
  <c r="D32" i="7"/>
  <c r="E32" i="7" s="1"/>
  <c r="D33" i="7"/>
  <c r="E33" i="7" s="1"/>
  <c r="D34" i="7"/>
  <c r="E34" i="7" s="1"/>
  <c r="D35" i="7"/>
  <c r="D36" i="7"/>
  <c r="E36" i="7" s="1"/>
  <c r="D37" i="7"/>
  <c r="E37" i="7" s="1"/>
  <c r="D38" i="7"/>
  <c r="E38" i="7" s="1"/>
  <c r="D39" i="7"/>
  <c r="E39" i="7" s="1"/>
  <c r="D40" i="7"/>
  <c r="E40" i="7" s="1"/>
  <c r="D41" i="7"/>
  <c r="E41" i="7" s="1"/>
  <c r="D42" i="7"/>
  <c r="E42" i="7" s="1"/>
  <c r="D43" i="7"/>
  <c r="E43" i="7" s="1"/>
  <c r="D44" i="7"/>
  <c r="E44" i="7" s="1"/>
  <c r="D45" i="7"/>
  <c r="E45" i="7" s="1"/>
  <c r="D46" i="7"/>
  <c r="E46" i="7" s="1"/>
  <c r="D47" i="7"/>
  <c r="E47" i="7" s="1"/>
  <c r="D48" i="7"/>
  <c r="E48" i="7" s="1"/>
  <c r="D49" i="7"/>
  <c r="E49" i="7" s="1"/>
  <c r="D50" i="7"/>
  <c r="D51" i="7"/>
  <c r="E51" i="7" s="1"/>
  <c r="D52" i="7"/>
  <c r="E52" i="7" s="1"/>
  <c r="D53" i="7"/>
  <c r="E53" i="7" s="1"/>
  <c r="D54" i="7"/>
  <c r="E54" i="7" s="1"/>
  <c r="D55" i="7"/>
  <c r="E55" i="7" s="1"/>
  <c r="D56" i="7"/>
  <c r="E56" i="7" s="1"/>
  <c r="D57" i="7"/>
  <c r="D58" i="7"/>
  <c r="D59" i="7"/>
  <c r="E59" i="7" s="1"/>
  <c r="D61" i="7"/>
  <c r="E61" i="7" s="1"/>
  <c r="D62" i="7"/>
  <c r="E62" i="7" s="1"/>
  <c r="D63" i="7"/>
  <c r="E63" i="7" s="1"/>
  <c r="D64" i="7"/>
  <c r="D65" i="7"/>
  <c r="E65" i="7" s="1"/>
  <c r="D66" i="7"/>
  <c r="E66" i="7" s="1"/>
  <c r="D7" i="7"/>
  <c r="E7" i="7" s="1"/>
  <c r="D67" i="7"/>
  <c r="E64" i="7"/>
  <c r="E58" i="7"/>
  <c r="E57" i="7"/>
  <c r="E50" i="7"/>
  <c r="E35" i="7"/>
  <c r="E18" i="7"/>
  <c r="E10" i="7"/>
  <c r="E9" i="7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1" i="6"/>
  <c r="E61" i="6" s="1"/>
  <c r="D62" i="6"/>
  <c r="E62" i="6" s="1"/>
  <c r="D63" i="6"/>
  <c r="E63" i="6" s="1"/>
  <c r="D64" i="6"/>
  <c r="E64" i="6" s="1"/>
  <c r="D66" i="6"/>
  <c r="E66" i="6" s="1"/>
  <c r="D7" i="6"/>
  <c r="D67" i="6" l="1"/>
  <c r="E7" i="6"/>
  <c r="D8" i="5" l="1"/>
  <c r="D9" i="5"/>
  <c r="D10" i="5"/>
  <c r="D11" i="5"/>
  <c r="E11" i="5" s="1"/>
  <c r="D12" i="5"/>
  <c r="E12" i="5" s="1"/>
  <c r="D13" i="5"/>
  <c r="E13" i="5" s="1"/>
  <c r="D14" i="5"/>
  <c r="E14" i="5" s="1"/>
  <c r="D15" i="5"/>
  <c r="E15" i="5" s="1"/>
  <c r="D16" i="5"/>
  <c r="E16" i="5" s="1"/>
  <c r="D17" i="5"/>
  <c r="E17" i="5" s="1"/>
  <c r="D18" i="5"/>
  <c r="E18" i="5" s="1"/>
  <c r="D19" i="5"/>
  <c r="E19" i="5" s="1"/>
  <c r="D20" i="5"/>
  <c r="E20" i="5" s="1"/>
  <c r="D21" i="5"/>
  <c r="E21" i="5" s="1"/>
  <c r="D23" i="5"/>
  <c r="E23" i="5" s="1"/>
  <c r="D24" i="5"/>
  <c r="E24" i="5" s="1"/>
  <c r="D25" i="5"/>
  <c r="E25" i="5" s="1"/>
  <c r="D26" i="5"/>
  <c r="E26" i="5" s="1"/>
  <c r="D27" i="5"/>
  <c r="E27" i="5" s="1"/>
  <c r="D28" i="5"/>
  <c r="E28" i="5" s="1"/>
  <c r="D29" i="5"/>
  <c r="E29" i="5" s="1"/>
  <c r="D30" i="5"/>
  <c r="E30" i="5" s="1"/>
  <c r="D31" i="5"/>
  <c r="E31" i="5" s="1"/>
  <c r="D32" i="5"/>
  <c r="E32" i="5" s="1"/>
  <c r="D33" i="5"/>
  <c r="E33" i="5" s="1"/>
  <c r="D34" i="5"/>
  <c r="E34" i="5" s="1"/>
  <c r="D35" i="5"/>
  <c r="E35" i="5" s="1"/>
  <c r="D36" i="5"/>
  <c r="E36" i="5" s="1"/>
  <c r="D37" i="5"/>
  <c r="E37" i="5" s="1"/>
  <c r="D38" i="5"/>
  <c r="E38" i="5" s="1"/>
  <c r="D39" i="5"/>
  <c r="E39" i="5" s="1"/>
  <c r="D40" i="5"/>
  <c r="E40" i="5" s="1"/>
  <c r="D41" i="5"/>
  <c r="E41" i="5" s="1"/>
  <c r="D42" i="5"/>
  <c r="E42" i="5" s="1"/>
  <c r="D43" i="5"/>
  <c r="E43" i="5" s="1"/>
  <c r="D44" i="5"/>
  <c r="E44" i="5" s="1"/>
  <c r="D45" i="5"/>
  <c r="E45" i="5" s="1"/>
  <c r="D46" i="5"/>
  <c r="D47" i="5"/>
  <c r="E47" i="5" s="1"/>
  <c r="D48" i="5"/>
  <c r="E48" i="5" s="1"/>
  <c r="D49" i="5"/>
  <c r="E49" i="5" s="1"/>
  <c r="D50" i="5"/>
  <c r="E50" i="5" s="1"/>
  <c r="D51" i="5"/>
  <c r="E51" i="5" s="1"/>
  <c r="D52" i="5"/>
  <c r="E52" i="5" s="1"/>
  <c r="D53" i="5"/>
  <c r="E53" i="5" s="1"/>
  <c r="D54" i="5"/>
  <c r="E54" i="5" s="1"/>
  <c r="D55" i="5"/>
  <c r="E55" i="5" s="1"/>
  <c r="D56" i="5"/>
  <c r="E56" i="5" s="1"/>
  <c r="D57" i="5"/>
  <c r="E57" i="5" s="1"/>
  <c r="D58" i="5"/>
  <c r="E58" i="5" s="1"/>
  <c r="D59" i="5"/>
  <c r="E59" i="5" s="1"/>
  <c r="D61" i="5"/>
  <c r="E61" i="5" s="1"/>
  <c r="D62" i="5"/>
  <c r="E62" i="5" s="1"/>
  <c r="D63" i="5"/>
  <c r="E63" i="5" s="1"/>
  <c r="D64" i="5"/>
  <c r="E64" i="5" s="1"/>
  <c r="D66" i="5"/>
  <c r="E66" i="5" s="1"/>
  <c r="D67" i="5"/>
  <c r="D7" i="5"/>
  <c r="E7" i="5" s="1"/>
  <c r="D22" i="5"/>
  <c r="E22" i="5" l="1"/>
</calcChain>
</file>

<file path=xl/sharedStrings.xml><?xml version="1.0" encoding="utf-8"?>
<sst xmlns="http://schemas.openxmlformats.org/spreadsheetml/2006/main" count="789" uniqueCount="97">
  <si>
    <t xml:space="preserve">Facility Type  </t>
  </si>
  <si>
    <t>Specific Information</t>
  </si>
  <si>
    <t>(Base FY08)</t>
  </si>
  <si>
    <t>$ / Sq. Foot</t>
  </si>
  <si>
    <t xml:space="preserve">Administrative Spaces </t>
  </si>
  <si>
    <t>Enlisted Club</t>
  </si>
  <si>
    <t>Excluding Kitchen Equipment</t>
  </si>
  <si>
    <t>Alert Facility</t>
  </si>
  <si>
    <t>Armory (Base FY10)</t>
  </si>
  <si>
    <t>with Weapons Rack and Equipment</t>
  </si>
  <si>
    <t>w/o Weapons Rack</t>
  </si>
  <si>
    <t>Base Ops DV Lounge</t>
  </si>
  <si>
    <t>Chapel</t>
  </si>
  <si>
    <t>Child Development Center</t>
  </si>
  <si>
    <t>Classroom</t>
  </si>
  <si>
    <t>Clinic, Medical or Dental</t>
  </si>
  <si>
    <t>Excluding equipment</t>
  </si>
  <si>
    <t>Conference Room</t>
  </si>
  <si>
    <t>Standard Finish Level, excluding A/V</t>
  </si>
  <si>
    <t>Executive Finish Level, excluding A/V</t>
  </si>
  <si>
    <t>Dining Facility (Base FY10)</t>
  </si>
  <si>
    <t>Including Small Wares and Non-Built In</t>
  </si>
  <si>
    <t>Kitchen Equipment</t>
  </si>
  <si>
    <t>Fire Station (Base FY08)</t>
  </si>
  <si>
    <t>Golf Clubhouse</t>
  </si>
  <si>
    <t>Hangar (Base FY08)</t>
  </si>
  <si>
    <t>Includes Admin, Briefing, Shop areas</t>
  </si>
  <si>
    <t xml:space="preserve">Judge Advocate Facility </t>
  </si>
  <si>
    <t>Including courtroom</t>
  </si>
  <si>
    <t>Library</t>
  </si>
  <si>
    <t>Maintenance Facility</t>
  </si>
  <si>
    <t>Comm/Elec/Storage, including tools</t>
  </si>
  <si>
    <t>Physical Fitness Center</t>
  </si>
  <si>
    <t>Excluding Fitness Equipment</t>
  </si>
  <si>
    <t>Including Fitness Equipment (Base FY08)</t>
  </si>
  <si>
    <t>Recreation Center</t>
  </si>
  <si>
    <t>Reserve Centers</t>
  </si>
  <si>
    <t>Temporary Lodging Facility</t>
  </si>
  <si>
    <t>Training Center</t>
  </si>
  <si>
    <t>Standard Level</t>
  </si>
  <si>
    <t>Officer</t>
  </si>
  <si>
    <t>Distinguished Visitor</t>
  </si>
  <si>
    <t>Youth Center</t>
  </si>
  <si>
    <t>General to include with each estimate</t>
  </si>
  <si>
    <t>Installation  (13%)</t>
  </si>
  <si>
    <t>Freight (6%)</t>
  </si>
  <si>
    <t>HAR (5%)</t>
  </si>
  <si>
    <t>SIOH as applicable</t>
  </si>
  <si>
    <t>(Base FY14)</t>
  </si>
  <si>
    <t xml:space="preserve">Systems Furniture </t>
  </si>
  <si>
    <t xml:space="preserve"> </t>
  </si>
  <si>
    <t>BEQ</t>
  </si>
  <si>
    <t>BOQ</t>
  </si>
  <si>
    <t>Marine: 2 per room</t>
  </si>
  <si>
    <t>Navy: 2 per room w/living and kitchen</t>
  </si>
  <si>
    <t>Navy: 1 per room w/living and kitchen</t>
  </si>
  <si>
    <t>Audio Visual</t>
  </si>
  <si>
    <t>Add square foot cost to facility type</t>
  </si>
  <si>
    <t>2% increase</t>
  </si>
  <si>
    <t>4% increase</t>
  </si>
  <si>
    <t>1% increase</t>
  </si>
  <si>
    <t>3% increase</t>
  </si>
  <si>
    <t>Interior Design Policy:  Tri-Services FF&amp;E Cost Estimating Guide - FY18</t>
  </si>
  <si>
    <t>Sales Tax as applicable</t>
  </si>
  <si>
    <t>(Base FY18)</t>
  </si>
  <si>
    <t>Interior Design Policy:  Tri-Services FF&amp;E Cost Estimating Guide - FY19</t>
  </si>
  <si>
    <t>Interior Design Policy:  Tri-Services FF&amp;E Cost Estimating Guide - FY20</t>
  </si>
  <si>
    <t>Interior Design Policy:  Tri-Services FF&amp;E Cost Estimating Guide - FY21</t>
  </si>
  <si>
    <t>Interior Design Policy:  Tri-Services FF&amp;E Cost Estimating Guide - FY22</t>
  </si>
  <si>
    <t>Interior Design Policy:  Tri-Services FF&amp;E Cost Estimating Guide - FY23</t>
  </si>
  <si>
    <t>5% increase</t>
  </si>
  <si>
    <t>Interior Design Policy:  Tri-Services FF&amp;E Cost Estimating Guide - FY24</t>
  </si>
  <si>
    <t>6% increase</t>
  </si>
  <si>
    <t>Interior Design Policy:  Tri-Services FF&amp;E Cost Estimating Guide - FY25</t>
  </si>
  <si>
    <t>7% increase</t>
  </si>
  <si>
    <t>Interior Design Policy:  Tri-Services FF&amp;E Cost Estimating Guide - FY26</t>
  </si>
  <si>
    <t>(Base FY25)</t>
  </si>
  <si>
    <t>8% increase</t>
  </si>
  <si>
    <t xml:space="preserve">Armory </t>
  </si>
  <si>
    <t>Miscellaneous if required (5%)</t>
  </si>
  <si>
    <t>Notes:</t>
  </si>
  <si>
    <t>1) Escalation factor based on GSA schedule cost increases.</t>
  </si>
  <si>
    <t>Freight (6 - 8%)</t>
  </si>
  <si>
    <t>Interior Design Policy:  Tri-Services FF&amp;E Cost Estimating Guide - FY27</t>
  </si>
  <si>
    <t>12% increase</t>
  </si>
  <si>
    <t>Interior Design Policy:  Tri-Services FF&amp;E Cost Estimating Guide - FY28</t>
  </si>
  <si>
    <t>14% increase</t>
  </si>
  <si>
    <t>Interior Design Policy:  Tri-Services FF&amp;E Cost Estimating Guide - FY29</t>
  </si>
  <si>
    <t>16% increase</t>
  </si>
  <si>
    <t>Installation  (18 - 22%)</t>
  </si>
  <si>
    <t>2) Movable walls to be considered as a separate cost item</t>
  </si>
  <si>
    <t>Notes</t>
  </si>
  <si>
    <t>1)  Square Footage Cost Increase based on GSA pricing schedules</t>
  </si>
  <si>
    <t>Updated 5/1/2013</t>
  </si>
  <si>
    <t>Updated 5/31/2016</t>
  </si>
  <si>
    <t>Updated 2/22/2023</t>
  </si>
  <si>
    <t>Add sq ft cost to facility type if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</si>
</sst>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&quot;$&quot;#,##0.00"/>
  </numFmts>
  <fonts count="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164" fontId="3" fillId="0" borderId="0" xfId="0" applyNumberFormat="1" applyFont="1" applyAlignment="1"/>
    <xf numFmtId="0" fontId="2" fillId="0" borderId="2" xfId="0" applyFont="1" applyBorder="1" applyAlignment="1"/>
    <xf numFmtId="0" fontId="3" fillId="0" borderId="2" xfId="0" applyFont="1" applyBorder="1" applyAlignment="1"/>
    <xf numFmtId="0" fontId="1" fillId="0" borderId="0" xfId="0" applyFont="1"/>
    <xf numFmtId="0" fontId="1" fillId="0" borderId="3" xfId="0" applyFont="1" applyBorder="1"/>
    <xf numFmtId="0" fontId="1" fillId="0" borderId="0" xfId="0" applyFont="1" applyFill="1" applyBorder="1"/>
    <xf numFmtId="165" fontId="1" fillId="0" borderId="0" xfId="0" applyNumberFormat="1" applyFont="1" applyFill="1" applyBorder="1" applyAlignment="1"/>
    <xf numFmtId="165" fontId="1" fillId="0" borderId="0" xfId="0" applyNumberFormat="1" applyFont="1"/>
    <xf numFmtId="165" fontId="1" fillId="0" borderId="0" xfId="0" applyNumberFormat="1" applyFont="1" applyAlignment="1"/>
    <xf numFmtId="165" fontId="0" fillId="0" borderId="0" xfId="0" applyNumberFormat="1" applyAlignment="1"/>
    <xf numFmtId="0" fontId="1" fillId="0" borderId="0" xfId="0" applyFont="1" applyFill="1" applyBorder="1" applyAlignment="1"/>
    <xf numFmtId="0" fontId="1" fillId="0" borderId="0" xfId="0" applyFont="1" applyAlignment="1"/>
    <xf numFmtId="0" fontId="0" fillId="0" borderId="3" xfId="0" applyFont="1" applyBorder="1"/>
    <xf numFmtId="0" fontId="0" fillId="0" borderId="0" xfId="0" applyAlignment="1"/>
    <xf numFmtId="0" fontId="0" fillId="0" borderId="0" xfId="0" applyFont="1"/>
    <xf numFmtId="0" fontId="0" fillId="0" borderId="0" xfId="0" applyFont="1" applyFill="1" applyBorder="1"/>
    <xf numFmtId="165" fontId="0" fillId="0" borderId="0" xfId="0" applyNumberFormat="1" applyFont="1"/>
    <xf numFmtId="165" fontId="0" fillId="0" borderId="0" xfId="0" applyNumberFormat="1" applyFont="1" applyAlignment="1"/>
    <xf numFmtId="0" fontId="0" fillId="0" borderId="0" xfId="0" applyAlignment="1"/>
    <xf numFmtId="0" fontId="0" fillId="0" borderId="0" xfId="0" applyAlignment="1"/>
    <xf numFmtId="0" fontId="5" fillId="0" borderId="3" xfId="0" applyFont="1" applyBorder="1"/>
    <xf numFmtId="0" fontId="0" fillId="0" borderId="0" xfId="0" applyAlignment="1"/>
    <xf numFmtId="0" fontId="5" fillId="0" borderId="0" xfId="0" applyFont="1"/>
    <xf numFmtId="0" fontId="4" fillId="0" borderId="4" xfId="0" applyFont="1" applyBorder="1" applyAlignment="1"/>
    <xf numFmtId="0" fontId="0" fillId="0" borderId="0" xfId="0" applyBorder="1" applyAlignment="1"/>
    <xf numFmtId="0" fontId="0" fillId="0" borderId="0" xfId="0" applyAlignment="1"/>
    <xf numFmtId="0" fontId="4" fillId="0" borderId="0" xfId="0" applyFont="1" applyBorder="1" applyAlignment="1"/>
    <xf numFmtId="164" fontId="4" fillId="0" borderId="2" xfId="0" applyNumberFormat="1" applyFont="1" applyBorder="1" applyAlignment="1">
      <alignment horizontal="right"/>
    </xf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showZeros="0" view="pageLayout" zoomScaleNormal="100" workbookViewId="0">
      <selection activeCell="E3" sqref="E3"/>
    </sheetView>
  </sheetViews>
  <sheetFormatPr defaultColWidth="9.140625" defaultRowHeight="12.75" x14ac:dyDescent="0.2"/>
  <cols>
    <col min="1" max="1" width="22.42578125" customWidth="1"/>
    <col min="2" max="2" width="31.5703125" customWidth="1"/>
    <col min="3" max="4" width="11.140625" customWidth="1"/>
    <col min="5" max="5" width="13" customWidth="1"/>
    <col min="10" max="10" width="10.5703125" bestFit="1" customWidth="1"/>
  </cols>
  <sheetData>
    <row r="1" spans="1:10" s="17" customFormat="1" ht="52.5" customHeight="1" x14ac:dyDescent="0.2"/>
    <row r="2" spans="1:10" s="3" customFormat="1" ht="15.75" x14ac:dyDescent="0.25">
      <c r="A2" s="1" t="s">
        <v>62</v>
      </c>
      <c r="B2" s="2"/>
      <c r="C2" s="2"/>
      <c r="D2" s="2"/>
      <c r="E2" s="2"/>
      <c r="J2" s="4"/>
    </row>
    <row r="3" spans="1:10" s="3" customFormat="1" ht="15.75" x14ac:dyDescent="0.25">
      <c r="A3" s="5"/>
      <c r="B3" s="6"/>
      <c r="C3" s="6"/>
      <c r="D3" s="6"/>
      <c r="E3" s="31" t="s">
        <v>93</v>
      </c>
    </row>
    <row r="4" spans="1:10" s="7" customFormat="1" x14ac:dyDescent="0.2"/>
    <row r="5" spans="1:10" s="7" customFormat="1" ht="18.75" customHeight="1" x14ac:dyDescent="0.2">
      <c r="A5" s="8" t="s">
        <v>0</v>
      </c>
      <c r="B5" s="8" t="s">
        <v>1</v>
      </c>
      <c r="C5" s="16" t="s">
        <v>48</v>
      </c>
      <c r="D5" s="16" t="s">
        <v>59</v>
      </c>
      <c r="E5" s="8" t="s">
        <v>3</v>
      </c>
    </row>
    <row r="6" spans="1:10" s="7" customFormat="1" x14ac:dyDescent="0.2"/>
    <row r="7" spans="1:10" s="7" customFormat="1" x14ac:dyDescent="0.2">
      <c r="A7" s="9" t="s">
        <v>4</v>
      </c>
      <c r="B7" s="18" t="s">
        <v>49</v>
      </c>
      <c r="C7" s="10">
        <v>45</v>
      </c>
      <c r="D7" s="11">
        <f>SUM(C7*0.04)</f>
        <v>1.8</v>
      </c>
      <c r="E7" s="11">
        <f t="shared" ref="E7:E45" si="0">SUM(C7+D7)</f>
        <v>46.8</v>
      </c>
    </row>
    <row r="8" spans="1:10" s="7" customFormat="1" x14ac:dyDescent="0.2">
      <c r="B8" s="18"/>
      <c r="C8" s="12"/>
      <c r="D8" s="11">
        <f t="shared" ref="D8:D67" si="1">SUM(C8*0.04)</f>
        <v>0</v>
      </c>
      <c r="E8" s="11"/>
    </row>
    <row r="9" spans="1:10" s="7" customFormat="1" x14ac:dyDescent="0.2">
      <c r="B9" s="19"/>
      <c r="C9" s="12"/>
      <c r="D9" s="11">
        <f t="shared" si="1"/>
        <v>0</v>
      </c>
      <c r="E9" s="11"/>
    </row>
    <row r="10" spans="1:10" s="7" customFormat="1" x14ac:dyDescent="0.2">
      <c r="B10" s="19"/>
      <c r="C10" s="12"/>
      <c r="D10" s="11">
        <f t="shared" si="1"/>
        <v>0</v>
      </c>
      <c r="E10" s="11"/>
    </row>
    <row r="11" spans="1:10" s="7" customFormat="1" x14ac:dyDescent="0.2">
      <c r="A11" s="18" t="s">
        <v>56</v>
      </c>
      <c r="B11" s="19" t="s">
        <v>57</v>
      </c>
      <c r="C11" s="12">
        <v>5</v>
      </c>
      <c r="D11" s="11">
        <f t="shared" si="1"/>
        <v>0.2</v>
      </c>
      <c r="E11" s="11">
        <f>SUM(D11+C11)</f>
        <v>5.2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5</v>
      </c>
      <c r="B13" s="9" t="s">
        <v>6</v>
      </c>
      <c r="C13" s="12">
        <v>23.17</v>
      </c>
      <c r="D13" s="11">
        <f t="shared" si="1"/>
        <v>0.92680000000000007</v>
      </c>
      <c r="E13" s="11">
        <f t="shared" si="0"/>
        <v>24.096800000000002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7</v>
      </c>
      <c r="B15" s="9"/>
      <c r="C15" s="12">
        <v>23.17</v>
      </c>
      <c r="D15" s="11">
        <f t="shared" si="1"/>
        <v>0.92680000000000007</v>
      </c>
      <c r="E15" s="11">
        <f t="shared" si="0"/>
        <v>24.096800000000002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8</v>
      </c>
      <c r="B17" s="9" t="s">
        <v>9</v>
      </c>
      <c r="C17" s="12">
        <v>296.39999999999998</v>
      </c>
      <c r="D17" s="11">
        <f t="shared" si="1"/>
        <v>11.856</v>
      </c>
      <c r="E17" s="11">
        <f>SUM(C17+D17)</f>
        <v>308.25599999999997</v>
      </c>
    </row>
    <row r="18" spans="1:5" s="7" customFormat="1" x14ac:dyDescent="0.2">
      <c r="B18" s="9" t="s">
        <v>10</v>
      </c>
      <c r="C18" s="12">
        <v>80.599999999999994</v>
      </c>
      <c r="D18" s="11">
        <f t="shared" si="1"/>
        <v>3.2239999999999998</v>
      </c>
      <c r="E18" s="11">
        <f t="shared" si="0"/>
        <v>83.823999999999998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11</v>
      </c>
      <c r="B20" s="9"/>
      <c r="C20" s="12">
        <v>35.880000000000003</v>
      </c>
      <c r="D20" s="11">
        <f t="shared" si="1"/>
        <v>1.4352</v>
      </c>
      <c r="E20" s="11">
        <f t="shared" si="0"/>
        <v>37.315200000000004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12</v>
      </c>
      <c r="B22" s="9"/>
      <c r="C22" s="12">
        <v>35.65</v>
      </c>
      <c r="D22" s="11">
        <f t="shared" si="1"/>
        <v>1.4259999999999999</v>
      </c>
      <c r="E22" s="11">
        <f t="shared" si="0"/>
        <v>37.076000000000001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13</v>
      </c>
      <c r="B24" s="9"/>
      <c r="C24" s="12">
        <v>28</v>
      </c>
      <c r="D24" s="11">
        <f t="shared" si="1"/>
        <v>1.1200000000000001</v>
      </c>
      <c r="E24" s="11">
        <f t="shared" si="0"/>
        <v>29.12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14</v>
      </c>
      <c r="B26" s="9"/>
      <c r="C26" s="12">
        <v>25.42</v>
      </c>
      <c r="D26" s="11">
        <f t="shared" si="1"/>
        <v>1.0168000000000001</v>
      </c>
      <c r="E26" s="11">
        <f t="shared" si="0"/>
        <v>26.436800000000002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15</v>
      </c>
      <c r="B28" s="9" t="s">
        <v>16</v>
      </c>
      <c r="C28" s="12">
        <v>28.41</v>
      </c>
      <c r="D28" s="11">
        <f t="shared" si="1"/>
        <v>1.1364000000000001</v>
      </c>
      <c r="E28" s="11">
        <f t="shared" si="0"/>
        <v>29.546399999999998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17</v>
      </c>
      <c r="B30" s="14" t="s">
        <v>18</v>
      </c>
      <c r="C30" s="12">
        <v>35.880000000000003</v>
      </c>
      <c r="D30" s="11">
        <f t="shared" si="1"/>
        <v>1.4352</v>
      </c>
      <c r="E30" s="11">
        <f t="shared" si="0"/>
        <v>37.315200000000004</v>
      </c>
    </row>
    <row r="31" spans="1:5" s="7" customFormat="1" x14ac:dyDescent="0.2">
      <c r="B31" s="9" t="s">
        <v>19</v>
      </c>
      <c r="C31" s="12">
        <v>95.68</v>
      </c>
      <c r="D31" s="11">
        <f t="shared" si="1"/>
        <v>3.8272000000000004</v>
      </c>
      <c r="E31" s="11">
        <f t="shared" si="0"/>
        <v>99.507200000000012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20</v>
      </c>
      <c r="B33" s="14" t="s">
        <v>21</v>
      </c>
      <c r="C33" s="12">
        <v>51.6</v>
      </c>
      <c r="D33" s="11">
        <f t="shared" si="1"/>
        <v>2.0640000000000001</v>
      </c>
      <c r="E33" s="11">
        <f t="shared" si="0"/>
        <v>53.664000000000001</v>
      </c>
    </row>
    <row r="34" spans="1:5" s="7" customFormat="1" x14ac:dyDescent="0.2">
      <c r="B34" s="14" t="s">
        <v>22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23</v>
      </c>
      <c r="B35" s="9"/>
      <c r="C35" s="12">
        <v>40.17</v>
      </c>
      <c r="D35" s="11">
        <f t="shared" si="1"/>
        <v>1.6068</v>
      </c>
      <c r="E35" s="11">
        <f t="shared" si="0"/>
        <v>41.776800000000001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24</v>
      </c>
      <c r="B37" s="9"/>
      <c r="C37" s="12">
        <v>26.91</v>
      </c>
      <c r="D37" s="11">
        <f t="shared" si="1"/>
        <v>1.0764</v>
      </c>
      <c r="E37" s="11">
        <f t="shared" si="0"/>
        <v>27.9864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25</v>
      </c>
      <c r="B39" s="14" t="s">
        <v>26</v>
      </c>
      <c r="C39" s="12">
        <v>30.6</v>
      </c>
      <c r="D39" s="11">
        <f t="shared" si="1"/>
        <v>1.224</v>
      </c>
      <c r="E39" s="11">
        <f t="shared" si="0"/>
        <v>31.824000000000002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27</v>
      </c>
      <c r="B41" s="9" t="s">
        <v>28</v>
      </c>
      <c r="C41" s="12">
        <v>49.34</v>
      </c>
      <c r="D41" s="11">
        <f t="shared" si="1"/>
        <v>1.9736000000000002</v>
      </c>
      <c r="E41" s="11">
        <f t="shared" si="0"/>
        <v>51.313600000000001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29</v>
      </c>
      <c r="B43" s="9"/>
      <c r="C43" s="12">
        <v>49.34</v>
      </c>
      <c r="D43" s="11">
        <f t="shared" si="1"/>
        <v>1.9736000000000002</v>
      </c>
      <c r="E43" s="11">
        <f t="shared" si="0"/>
        <v>51.313600000000001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30</v>
      </c>
      <c r="B45" s="9" t="s">
        <v>31</v>
      </c>
      <c r="C45" s="12">
        <v>19.89</v>
      </c>
      <c r="D45" s="11">
        <f t="shared" si="1"/>
        <v>0.79560000000000008</v>
      </c>
      <c r="E45" s="11">
        <f t="shared" si="0"/>
        <v>20.685600000000001</v>
      </c>
    </row>
    <row r="46" spans="1:5" s="7" customFormat="1" x14ac:dyDescent="0.2">
      <c r="A46" s="7" t="s">
        <v>2</v>
      </c>
      <c r="B46" s="9"/>
      <c r="C46" s="12"/>
      <c r="D46" s="11">
        <f t="shared" si="1"/>
        <v>0</v>
      </c>
      <c r="E46" s="11"/>
    </row>
    <row r="47" spans="1:5" s="7" customFormat="1" x14ac:dyDescent="0.2">
      <c r="A47" s="7" t="s">
        <v>32</v>
      </c>
      <c r="B47" s="9" t="s">
        <v>33</v>
      </c>
      <c r="C47" s="12">
        <v>20.93</v>
      </c>
      <c r="D47" s="11">
        <f t="shared" si="1"/>
        <v>0.83720000000000006</v>
      </c>
      <c r="E47" s="11">
        <f t="shared" ref="E47:E66" si="2">SUM(C47+D47)</f>
        <v>21.767199999999999</v>
      </c>
    </row>
    <row r="48" spans="1:5" s="7" customFormat="1" x14ac:dyDescent="0.2">
      <c r="B48" s="14" t="s">
        <v>34</v>
      </c>
      <c r="C48" s="12">
        <v>23.01</v>
      </c>
      <c r="D48" s="11">
        <f t="shared" si="1"/>
        <v>0.92040000000000011</v>
      </c>
      <c r="E48" s="11">
        <f t="shared" si="2"/>
        <v>23.930400000000002</v>
      </c>
    </row>
    <row r="49" spans="1:5" s="15" customFormat="1" x14ac:dyDescent="0.2">
      <c r="C49" s="12"/>
      <c r="D49" s="11">
        <f t="shared" si="1"/>
        <v>0</v>
      </c>
      <c r="E49" s="12">
        <f t="shared" si="2"/>
        <v>0</v>
      </c>
    </row>
    <row r="50" spans="1:5" s="7" customFormat="1" x14ac:dyDescent="0.2">
      <c r="A50" s="7" t="s">
        <v>35</v>
      </c>
      <c r="B50" s="9"/>
      <c r="C50" s="12">
        <v>20.93</v>
      </c>
      <c r="D50" s="11">
        <f t="shared" si="1"/>
        <v>0.83720000000000006</v>
      </c>
      <c r="E50" s="11">
        <f>SUM(C50+D50)</f>
        <v>21.767199999999999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2"/>
        <v>0</v>
      </c>
    </row>
    <row r="52" spans="1:5" s="7" customFormat="1" x14ac:dyDescent="0.2">
      <c r="A52" s="7" t="s">
        <v>36</v>
      </c>
      <c r="B52" s="9"/>
      <c r="C52" s="12">
        <v>14.95</v>
      </c>
      <c r="D52" s="11">
        <f t="shared" si="1"/>
        <v>0.59799999999999998</v>
      </c>
      <c r="E52" s="11">
        <f t="shared" si="2"/>
        <v>15.548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2"/>
        <v>0</v>
      </c>
    </row>
    <row r="54" spans="1:5" s="7" customFormat="1" x14ac:dyDescent="0.2">
      <c r="A54" s="7" t="s">
        <v>37</v>
      </c>
      <c r="C54" s="12">
        <v>28.41</v>
      </c>
      <c r="D54" s="11">
        <f t="shared" si="1"/>
        <v>1.1364000000000001</v>
      </c>
      <c r="E54" s="11">
        <f t="shared" si="2"/>
        <v>29.546399999999998</v>
      </c>
    </row>
    <row r="55" spans="1:5" s="7" customFormat="1" x14ac:dyDescent="0.2">
      <c r="C55" s="12"/>
      <c r="D55" s="11">
        <f t="shared" si="1"/>
        <v>0</v>
      </c>
      <c r="E55" s="11">
        <f t="shared" si="2"/>
        <v>0</v>
      </c>
    </row>
    <row r="56" spans="1:5" s="7" customFormat="1" x14ac:dyDescent="0.2">
      <c r="A56" s="7" t="s">
        <v>38</v>
      </c>
      <c r="B56" s="7" t="s">
        <v>39</v>
      </c>
      <c r="C56" s="12">
        <v>40</v>
      </c>
      <c r="D56" s="11">
        <f t="shared" si="1"/>
        <v>1.6</v>
      </c>
      <c r="E56" s="11">
        <f t="shared" si="2"/>
        <v>41.6</v>
      </c>
    </row>
    <row r="57" spans="1:5" s="7" customFormat="1" x14ac:dyDescent="0.2">
      <c r="C57" s="12"/>
      <c r="D57" s="11">
        <f t="shared" si="1"/>
        <v>0</v>
      </c>
      <c r="E57" s="11">
        <f t="shared" si="2"/>
        <v>0</v>
      </c>
    </row>
    <row r="58" spans="1:5" s="7" customFormat="1" x14ac:dyDescent="0.2">
      <c r="A58" s="18" t="s">
        <v>52</v>
      </c>
      <c r="B58" s="18" t="s">
        <v>40</v>
      </c>
      <c r="C58" s="12">
        <v>47.84</v>
      </c>
      <c r="D58" s="11">
        <f t="shared" si="1"/>
        <v>1.9136000000000002</v>
      </c>
      <c r="E58" s="11">
        <f>SUM(C58+D58)</f>
        <v>49.753600000000006</v>
      </c>
    </row>
    <row r="59" spans="1:5" s="7" customFormat="1" x14ac:dyDescent="0.2">
      <c r="B59" s="18" t="s">
        <v>41</v>
      </c>
      <c r="C59" s="12">
        <v>53.82</v>
      </c>
      <c r="D59" s="11">
        <f t="shared" si="1"/>
        <v>2.1528</v>
      </c>
      <c r="E59" s="11">
        <f t="shared" si="2"/>
        <v>55.972799999999999</v>
      </c>
    </row>
    <row r="60" spans="1:5" s="7" customFormat="1" x14ac:dyDescent="0.2">
      <c r="B60" s="18" t="s">
        <v>50</v>
      </c>
      <c r="C60" s="21" t="s">
        <v>50</v>
      </c>
      <c r="D60" s="11"/>
      <c r="E60" s="20" t="s">
        <v>50</v>
      </c>
    </row>
    <row r="61" spans="1:5" s="7" customFormat="1" x14ac:dyDescent="0.2">
      <c r="A61" s="18" t="s">
        <v>51</v>
      </c>
      <c r="C61" s="12"/>
      <c r="D61" s="11">
        <f t="shared" si="1"/>
        <v>0</v>
      </c>
      <c r="E61" s="11">
        <f t="shared" si="2"/>
        <v>0</v>
      </c>
    </row>
    <row r="62" spans="1:5" s="7" customFormat="1" x14ac:dyDescent="0.2">
      <c r="A62" s="18"/>
      <c r="B62" s="18" t="s">
        <v>53</v>
      </c>
      <c r="C62" s="12">
        <v>18</v>
      </c>
      <c r="D62" s="11">
        <f t="shared" si="1"/>
        <v>0.72</v>
      </c>
      <c r="E62" s="11">
        <f>SUM(C62+D62)</f>
        <v>18.72</v>
      </c>
    </row>
    <row r="63" spans="1:5" s="7" customFormat="1" x14ac:dyDescent="0.2">
      <c r="A63" s="18"/>
      <c r="B63" s="18" t="s">
        <v>54</v>
      </c>
      <c r="C63" s="12">
        <v>28</v>
      </c>
      <c r="D63" s="11">
        <f t="shared" si="1"/>
        <v>1.1200000000000001</v>
      </c>
      <c r="E63" s="11">
        <f t="shared" ref="E63:E64" si="3">SUM(C63+D63)</f>
        <v>29.12</v>
      </c>
    </row>
    <row r="64" spans="1:5" s="7" customFormat="1" x14ac:dyDescent="0.2">
      <c r="A64" s="18"/>
      <c r="B64" s="18" t="s">
        <v>55</v>
      </c>
      <c r="C64" s="12">
        <v>29</v>
      </c>
      <c r="D64" s="11">
        <f t="shared" si="1"/>
        <v>1.1599999999999999</v>
      </c>
      <c r="E64" s="11">
        <f t="shared" si="3"/>
        <v>30.16</v>
      </c>
    </row>
    <row r="65" spans="1:5" s="7" customFormat="1" x14ac:dyDescent="0.2">
      <c r="C65" s="11"/>
      <c r="D65" s="11"/>
      <c r="E65" s="12"/>
    </row>
    <row r="66" spans="1:5" s="7" customFormat="1" x14ac:dyDescent="0.2">
      <c r="A66" s="7" t="s">
        <v>42</v>
      </c>
      <c r="C66" s="12">
        <v>23.17</v>
      </c>
      <c r="D66" s="11">
        <f t="shared" si="1"/>
        <v>0.92680000000000007</v>
      </c>
      <c r="E66" s="11">
        <f t="shared" si="2"/>
        <v>24.096800000000002</v>
      </c>
    </row>
    <row r="67" spans="1:5" s="7" customFormat="1" x14ac:dyDescent="0.2">
      <c r="D67" s="11">
        <f t="shared" si="1"/>
        <v>0</v>
      </c>
    </row>
    <row r="68" spans="1:5" s="7" customFormat="1" x14ac:dyDescent="0.2"/>
    <row r="69" spans="1:5" s="7" customFormat="1" x14ac:dyDescent="0.2">
      <c r="A69" s="27" t="s">
        <v>43</v>
      </c>
      <c r="B69" s="28"/>
      <c r="C69" s="29"/>
      <c r="D69" s="29"/>
      <c r="E69" s="29"/>
    </row>
    <row r="70" spans="1:5" s="7" customFormat="1" x14ac:dyDescent="0.2"/>
    <row r="71" spans="1:5" s="7" customFormat="1" x14ac:dyDescent="0.2">
      <c r="A71" s="7" t="s">
        <v>44</v>
      </c>
    </row>
    <row r="72" spans="1:5" s="7" customFormat="1" x14ac:dyDescent="0.2">
      <c r="A72" s="7" t="s">
        <v>45</v>
      </c>
    </row>
    <row r="73" spans="1:5" s="7" customFormat="1" x14ac:dyDescent="0.2">
      <c r="A73" s="7" t="s">
        <v>46</v>
      </c>
    </row>
    <row r="74" spans="1:5" s="7" customFormat="1" x14ac:dyDescent="0.2">
      <c r="A74" t="s">
        <v>47</v>
      </c>
    </row>
    <row r="75" spans="1:5" s="7" customFormat="1" x14ac:dyDescent="0.2">
      <c r="A75" s="18" t="s">
        <v>63</v>
      </c>
    </row>
    <row r="76" spans="1:5" s="7" customFormat="1" x14ac:dyDescent="0.2">
      <c r="A76" s="7" t="s">
        <v>91</v>
      </c>
    </row>
    <row r="77" spans="1:5" s="7" customFormat="1" x14ac:dyDescent="0.2">
      <c r="A77" s="7" t="s">
        <v>92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pans="3:3" s="7" customFormat="1" x14ac:dyDescent="0.2"/>
    <row r="98" spans="3:3" s="7" customFormat="1" x14ac:dyDescent="0.2">
      <c r="C98" s="18"/>
    </row>
    <row r="99" spans="3:3" s="7" customFormat="1" x14ac:dyDescent="0.2"/>
    <row r="100" spans="3:3" s="7" customFormat="1" x14ac:dyDescent="0.2"/>
    <row r="101" spans="3:3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>
    <oddFooter>&amp;R&amp;K00-048Developed by NAVFAC SW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2"/>
  <sheetViews>
    <sheetView showZeros="0" view="pageLayout" zoomScaleNormal="100" workbookViewId="0">
      <selection activeCell="B11" sqref="B11"/>
    </sheetView>
  </sheetViews>
  <sheetFormatPr defaultRowHeight="12.75" x14ac:dyDescent="0.2"/>
  <cols>
    <col min="1" max="1" width="22.42578125" customWidth="1"/>
    <col min="2" max="2" width="31.5703125" customWidth="1"/>
    <col min="3" max="4" width="11.140625" customWidth="1"/>
    <col min="5" max="5" width="13" customWidth="1"/>
    <col min="10" max="10" width="10.5703125" bestFit="1" customWidth="1"/>
  </cols>
  <sheetData>
    <row r="1" spans="1:10" s="25" customFormat="1" ht="52.5" customHeight="1" x14ac:dyDescent="0.2"/>
    <row r="2" spans="1:10" s="3" customFormat="1" ht="15.75" x14ac:dyDescent="0.25">
      <c r="A2" s="1" t="s">
        <v>83</v>
      </c>
      <c r="B2" s="2"/>
      <c r="C2" s="2"/>
      <c r="D2" s="2"/>
      <c r="E2" s="2"/>
      <c r="J2" s="4"/>
    </row>
    <row r="3" spans="1:10" s="3" customFormat="1" ht="15.75" x14ac:dyDescent="0.25">
      <c r="A3" s="5"/>
      <c r="B3" s="6"/>
      <c r="C3" s="6"/>
      <c r="D3" s="6"/>
      <c r="E3" s="31" t="s">
        <v>95</v>
      </c>
    </row>
    <row r="4" spans="1:10" s="7" customFormat="1" x14ac:dyDescent="0.2">
      <c r="E4" s="26" t="s">
        <v>50</v>
      </c>
    </row>
    <row r="5" spans="1:10" s="7" customFormat="1" ht="18.75" customHeight="1" x14ac:dyDescent="0.2">
      <c r="A5" s="8" t="s">
        <v>0</v>
      </c>
      <c r="B5" s="8" t="s">
        <v>1</v>
      </c>
      <c r="C5" s="16" t="s">
        <v>76</v>
      </c>
      <c r="D5" s="24" t="s">
        <v>84</v>
      </c>
      <c r="E5" s="8" t="s">
        <v>3</v>
      </c>
    </row>
    <row r="6" spans="1:10" s="7" customFormat="1" x14ac:dyDescent="0.2"/>
    <row r="7" spans="1:10" s="7" customFormat="1" x14ac:dyDescent="0.2">
      <c r="A7" s="9" t="s">
        <v>4</v>
      </c>
      <c r="B7" s="18" t="s">
        <v>49</v>
      </c>
      <c r="C7" s="10">
        <v>50.08</v>
      </c>
      <c r="D7" s="11">
        <f>SUM(C7*0.12)</f>
        <v>6.0095999999999998</v>
      </c>
      <c r="E7" s="11">
        <f t="shared" ref="E7:E66" si="0">SUM(C7+D7)</f>
        <v>56.089599999999997</v>
      </c>
    </row>
    <row r="8" spans="1:10" s="7" customFormat="1" x14ac:dyDescent="0.2">
      <c r="B8" s="18"/>
      <c r="C8" s="12"/>
      <c r="D8" s="11">
        <f t="shared" ref="D8:D66" si="1">SUM(C8*0.12)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56</v>
      </c>
      <c r="B11" s="32" t="s">
        <v>96</v>
      </c>
      <c r="C11" s="12">
        <v>5.56</v>
      </c>
      <c r="D11" s="11">
        <f t="shared" si="1"/>
        <v>0.6671999999999999</v>
      </c>
      <c r="E11" s="11">
        <f t="shared" si="0"/>
        <v>6.2271999999999998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5</v>
      </c>
      <c r="B13" s="9" t="s">
        <v>6</v>
      </c>
      <c r="C13" s="12">
        <v>25.79</v>
      </c>
      <c r="D13" s="11">
        <f t="shared" si="1"/>
        <v>3.0947999999999998</v>
      </c>
      <c r="E13" s="11">
        <f t="shared" si="0"/>
        <v>28.884799999999998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7</v>
      </c>
      <c r="B15" s="9"/>
      <c r="C15" s="12">
        <v>25.79</v>
      </c>
      <c r="D15" s="11">
        <f t="shared" si="1"/>
        <v>3.0947999999999998</v>
      </c>
      <c r="E15" s="11">
        <f t="shared" si="0"/>
        <v>28.884799999999998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18" t="s">
        <v>78</v>
      </c>
      <c r="B17" s="9" t="s">
        <v>9</v>
      </c>
      <c r="C17" s="12">
        <v>329.84</v>
      </c>
      <c r="D17" s="11">
        <f t="shared" si="1"/>
        <v>39.580799999999996</v>
      </c>
      <c r="E17" s="11">
        <f t="shared" si="0"/>
        <v>369.42079999999999</v>
      </c>
    </row>
    <row r="18" spans="1:5" s="7" customFormat="1" x14ac:dyDescent="0.2">
      <c r="B18" s="9" t="s">
        <v>10</v>
      </c>
      <c r="C18" s="12">
        <v>89.69</v>
      </c>
      <c r="D18" s="11">
        <f t="shared" si="1"/>
        <v>10.762799999999999</v>
      </c>
      <c r="E18" s="11">
        <f t="shared" si="0"/>
        <v>100.4528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11</v>
      </c>
      <c r="B20" s="9"/>
      <c r="C20" s="12">
        <v>39.93</v>
      </c>
      <c r="D20" s="11">
        <f t="shared" si="1"/>
        <v>4.7915999999999999</v>
      </c>
      <c r="E20" s="11">
        <f t="shared" si="0"/>
        <v>44.721600000000002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12</v>
      </c>
      <c r="B22" s="9"/>
      <c r="C22" s="12">
        <v>39.68</v>
      </c>
      <c r="D22" s="11">
        <f t="shared" si="1"/>
        <v>4.7615999999999996</v>
      </c>
      <c r="E22" s="11">
        <f t="shared" si="0"/>
        <v>44.441600000000001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13</v>
      </c>
      <c r="B24" s="9"/>
      <c r="C24" s="12">
        <v>31.16</v>
      </c>
      <c r="D24" s="11">
        <f t="shared" si="1"/>
        <v>3.7391999999999999</v>
      </c>
      <c r="E24" s="11">
        <f t="shared" si="0"/>
        <v>34.8992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14</v>
      </c>
      <c r="B26" s="9"/>
      <c r="C26" s="12">
        <v>29.29</v>
      </c>
      <c r="D26" s="11">
        <f t="shared" si="1"/>
        <v>3.5147999999999997</v>
      </c>
      <c r="E26" s="11">
        <f t="shared" si="0"/>
        <v>32.8048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15</v>
      </c>
      <c r="B28" s="9" t="s">
        <v>16</v>
      </c>
      <c r="C28" s="12">
        <v>31.62</v>
      </c>
      <c r="D28" s="11">
        <f t="shared" si="1"/>
        <v>3.7944</v>
      </c>
      <c r="E28" s="11">
        <f t="shared" si="0"/>
        <v>35.414400000000001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17</v>
      </c>
      <c r="B30" s="14" t="s">
        <v>18</v>
      </c>
      <c r="C30" s="12">
        <v>39.93</v>
      </c>
      <c r="D30" s="11">
        <f t="shared" si="1"/>
        <v>4.7915999999999999</v>
      </c>
      <c r="E30" s="11">
        <f t="shared" si="0"/>
        <v>44.721600000000002</v>
      </c>
    </row>
    <row r="31" spans="1:5" s="7" customFormat="1" x14ac:dyDescent="0.2">
      <c r="B31" s="9" t="s">
        <v>19</v>
      </c>
      <c r="C31" s="12">
        <v>106.48</v>
      </c>
      <c r="D31" s="11">
        <f t="shared" si="1"/>
        <v>12.7776</v>
      </c>
      <c r="E31" s="11">
        <f t="shared" si="0"/>
        <v>119.2576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20</v>
      </c>
      <c r="B33" s="14" t="s">
        <v>21</v>
      </c>
      <c r="C33" s="12">
        <v>57.42</v>
      </c>
      <c r="D33" s="11">
        <f t="shared" si="1"/>
        <v>6.8903999999999996</v>
      </c>
      <c r="E33" s="11">
        <f t="shared" si="0"/>
        <v>64.310400000000001</v>
      </c>
    </row>
    <row r="34" spans="1:5" s="7" customFormat="1" x14ac:dyDescent="0.2">
      <c r="B34" s="14" t="s">
        <v>22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23</v>
      </c>
      <c r="B35" s="9"/>
      <c r="C35" s="12">
        <v>44.7</v>
      </c>
      <c r="D35" s="11">
        <f t="shared" si="1"/>
        <v>5.3639999999999999</v>
      </c>
      <c r="E35" s="11">
        <f t="shared" si="0"/>
        <v>50.064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24</v>
      </c>
      <c r="B37" s="9"/>
      <c r="C37" s="12">
        <v>29.95</v>
      </c>
      <c r="D37" s="11">
        <f t="shared" si="1"/>
        <v>3.5939999999999999</v>
      </c>
      <c r="E37" s="11">
        <f t="shared" si="0"/>
        <v>33.543999999999997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25</v>
      </c>
      <c r="B39" s="14" t="s">
        <v>26</v>
      </c>
      <c r="C39" s="12">
        <v>34.049999999999997</v>
      </c>
      <c r="D39" s="11">
        <f t="shared" si="1"/>
        <v>4.0859999999999994</v>
      </c>
      <c r="E39" s="11">
        <f t="shared" si="0"/>
        <v>38.135999999999996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27</v>
      </c>
      <c r="B41" s="9" t="s">
        <v>28</v>
      </c>
      <c r="C41" s="12">
        <v>54.9</v>
      </c>
      <c r="D41" s="11">
        <f t="shared" si="1"/>
        <v>6.5879999999999992</v>
      </c>
      <c r="E41" s="11">
        <f t="shared" si="0"/>
        <v>61.488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29</v>
      </c>
      <c r="B43" s="9"/>
      <c r="C43" s="12">
        <v>54.9</v>
      </c>
      <c r="D43" s="11">
        <f t="shared" si="1"/>
        <v>6.5879999999999992</v>
      </c>
      <c r="E43" s="11">
        <f t="shared" si="0"/>
        <v>61.488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30</v>
      </c>
      <c r="B45" s="9" t="s">
        <v>31</v>
      </c>
      <c r="C45" s="12">
        <v>22.14</v>
      </c>
      <c r="D45" s="11">
        <f t="shared" si="1"/>
        <v>2.6568000000000001</v>
      </c>
      <c r="E45" s="11">
        <f t="shared" si="0"/>
        <v>24.796800000000001</v>
      </c>
    </row>
    <row r="46" spans="1:5" s="7" customFormat="1" x14ac:dyDescent="0.2">
      <c r="A46" s="7" t="s">
        <v>2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32</v>
      </c>
      <c r="B47" s="9" t="s">
        <v>33</v>
      </c>
      <c r="C47" s="12">
        <v>23.29</v>
      </c>
      <c r="D47" s="11">
        <f t="shared" si="1"/>
        <v>2.7948</v>
      </c>
      <c r="E47" s="11">
        <f t="shared" si="0"/>
        <v>26.084799999999998</v>
      </c>
    </row>
    <row r="48" spans="1:5" s="7" customFormat="1" x14ac:dyDescent="0.2">
      <c r="B48" s="14" t="s">
        <v>34</v>
      </c>
      <c r="C48" s="12">
        <v>25.61</v>
      </c>
      <c r="D48" s="11">
        <f t="shared" si="1"/>
        <v>3.0731999999999999</v>
      </c>
      <c r="E48" s="11">
        <f t="shared" si="0"/>
        <v>28.683199999999999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35</v>
      </c>
      <c r="B50" s="9"/>
      <c r="C50" s="12">
        <v>23.29</v>
      </c>
      <c r="D50" s="11">
        <f t="shared" si="1"/>
        <v>2.7948</v>
      </c>
      <c r="E50" s="11">
        <f t="shared" si="0"/>
        <v>26.084799999999998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36</v>
      </c>
      <c r="B52" s="9"/>
      <c r="C52" s="12">
        <v>16.64</v>
      </c>
      <c r="D52" s="11">
        <f t="shared" si="1"/>
        <v>1.9967999999999999</v>
      </c>
      <c r="E52" s="11">
        <f t="shared" si="0"/>
        <v>18.636800000000001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37</v>
      </c>
      <c r="C54" s="12">
        <v>31.62</v>
      </c>
      <c r="D54" s="11">
        <f t="shared" si="1"/>
        <v>3.7944</v>
      </c>
      <c r="E54" s="11">
        <f t="shared" si="0"/>
        <v>35.414400000000001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38</v>
      </c>
      <c r="B56" s="7" t="s">
        <v>39</v>
      </c>
      <c r="C56" s="12">
        <v>44.51</v>
      </c>
      <c r="D56" s="11">
        <f t="shared" si="1"/>
        <v>5.3411999999999997</v>
      </c>
      <c r="E56" s="11">
        <f t="shared" si="0"/>
        <v>49.851199999999999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52</v>
      </c>
      <c r="B58" s="18" t="s">
        <v>40</v>
      </c>
      <c r="C58" s="12">
        <v>53.23</v>
      </c>
      <c r="D58" s="11">
        <f t="shared" si="1"/>
        <v>6.3875999999999991</v>
      </c>
      <c r="E58" s="11">
        <f t="shared" si="0"/>
        <v>59.617599999999996</v>
      </c>
    </row>
    <row r="59" spans="1:5" s="7" customFormat="1" x14ac:dyDescent="0.2">
      <c r="B59" s="18" t="s">
        <v>41</v>
      </c>
      <c r="C59" s="12">
        <v>59.89</v>
      </c>
      <c r="D59" s="11">
        <f t="shared" si="1"/>
        <v>7.1867999999999999</v>
      </c>
      <c r="E59" s="11">
        <f t="shared" si="0"/>
        <v>67.076800000000006</v>
      </c>
    </row>
    <row r="60" spans="1:5" s="7" customFormat="1" x14ac:dyDescent="0.2">
      <c r="B60" s="18" t="s">
        <v>50</v>
      </c>
      <c r="C60" s="21">
        <v>0</v>
      </c>
      <c r="D60" s="11">
        <f t="shared" si="1"/>
        <v>0</v>
      </c>
      <c r="E60" s="11">
        <v>0</v>
      </c>
    </row>
    <row r="61" spans="1:5" s="7" customFormat="1" x14ac:dyDescent="0.2">
      <c r="A61" s="18" t="s">
        <v>51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53</v>
      </c>
      <c r="C62" s="12">
        <v>20.03</v>
      </c>
      <c r="D62" s="11">
        <f t="shared" si="1"/>
        <v>2.4036</v>
      </c>
      <c r="E62" s="11">
        <f t="shared" si="0"/>
        <v>22.433600000000002</v>
      </c>
    </row>
    <row r="63" spans="1:5" s="7" customFormat="1" x14ac:dyDescent="0.2">
      <c r="A63" s="18"/>
      <c r="B63" s="18" t="s">
        <v>54</v>
      </c>
      <c r="C63" s="12">
        <v>31.16</v>
      </c>
      <c r="D63" s="11">
        <f t="shared" si="1"/>
        <v>3.7391999999999999</v>
      </c>
      <c r="E63" s="11">
        <f t="shared" si="0"/>
        <v>34.8992</v>
      </c>
    </row>
    <row r="64" spans="1:5" s="7" customFormat="1" x14ac:dyDescent="0.2">
      <c r="A64" s="18"/>
      <c r="B64" s="18" t="s">
        <v>55</v>
      </c>
      <c r="C64" s="12">
        <v>32.270000000000003</v>
      </c>
      <c r="D64" s="11">
        <f t="shared" si="1"/>
        <v>3.8724000000000003</v>
      </c>
      <c r="E64" s="11">
        <f t="shared" si="0"/>
        <v>36.142400000000002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42</v>
      </c>
      <c r="C66" s="12">
        <v>25.79</v>
      </c>
      <c r="D66" s="11">
        <f t="shared" si="1"/>
        <v>3.0947999999999998</v>
      </c>
      <c r="E66" s="11">
        <f t="shared" si="0"/>
        <v>28.884799999999998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30" t="s">
        <v>43</v>
      </c>
      <c r="B69" s="28"/>
      <c r="C69" s="28"/>
      <c r="D69" s="28"/>
      <c r="E69" s="28"/>
    </row>
    <row r="70" spans="1:5" s="7" customFormat="1" x14ac:dyDescent="0.2"/>
    <row r="71" spans="1:5" s="7" customFormat="1" x14ac:dyDescent="0.2">
      <c r="A71" s="26" t="s">
        <v>89</v>
      </c>
    </row>
    <row r="72" spans="1:5" s="7" customFormat="1" x14ac:dyDescent="0.2">
      <c r="A72" s="18" t="s">
        <v>82</v>
      </c>
    </row>
    <row r="73" spans="1:5" s="7" customFormat="1" x14ac:dyDescent="0.2">
      <c r="A73" s="7" t="s">
        <v>46</v>
      </c>
    </row>
    <row r="74" spans="1:5" s="7" customFormat="1" x14ac:dyDescent="0.2">
      <c r="A74" s="18" t="s">
        <v>79</v>
      </c>
    </row>
    <row r="75" spans="1:5" s="7" customFormat="1" x14ac:dyDescent="0.2">
      <c r="A75" t="s">
        <v>47</v>
      </c>
    </row>
    <row r="76" spans="1:5" s="7" customFormat="1" x14ac:dyDescent="0.2">
      <c r="A76" s="18" t="s">
        <v>63</v>
      </c>
    </row>
    <row r="77" spans="1:5" s="7" customFormat="1" x14ac:dyDescent="0.2"/>
    <row r="78" spans="1:5" s="7" customFormat="1" x14ac:dyDescent="0.2">
      <c r="A78" s="18" t="s">
        <v>80</v>
      </c>
    </row>
    <row r="79" spans="1:5" s="7" customFormat="1" x14ac:dyDescent="0.2">
      <c r="A79" s="18" t="s">
        <v>81</v>
      </c>
    </row>
    <row r="80" spans="1:5" s="7" customFormat="1" x14ac:dyDescent="0.2">
      <c r="A80" s="26" t="s">
        <v>90</v>
      </c>
    </row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>
    <oddFooter>&amp;R&amp;K00-049Developed by NAVFAC SW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02"/>
  <sheetViews>
    <sheetView showZeros="0" view="pageLayout" zoomScaleNormal="100" workbookViewId="0">
      <selection activeCell="B11" sqref="B11"/>
    </sheetView>
  </sheetViews>
  <sheetFormatPr defaultRowHeight="12.75" x14ac:dyDescent="0.2"/>
  <cols>
    <col min="1" max="1" width="22.42578125" customWidth="1"/>
    <col min="2" max="2" width="31.5703125" customWidth="1"/>
    <col min="3" max="4" width="11.140625" customWidth="1"/>
    <col min="5" max="5" width="13" customWidth="1"/>
    <col min="10" max="10" width="10.5703125" bestFit="1" customWidth="1"/>
  </cols>
  <sheetData>
    <row r="1" spans="1:10" s="25" customFormat="1" ht="52.5" customHeight="1" x14ac:dyDescent="0.2"/>
    <row r="2" spans="1:10" s="3" customFormat="1" ht="15.75" x14ac:dyDescent="0.25">
      <c r="A2" s="1" t="s">
        <v>85</v>
      </c>
      <c r="B2" s="2"/>
      <c r="C2" s="2"/>
      <c r="D2" s="2"/>
      <c r="E2" s="2"/>
      <c r="J2" s="4"/>
    </row>
    <row r="3" spans="1:10" s="3" customFormat="1" ht="15.75" x14ac:dyDescent="0.25">
      <c r="A3" s="5"/>
      <c r="B3" s="6"/>
      <c r="C3" s="6"/>
      <c r="D3" s="6"/>
      <c r="E3" s="31" t="s">
        <v>95</v>
      </c>
    </row>
    <row r="4" spans="1:10" s="7" customFormat="1" x14ac:dyDescent="0.2">
      <c r="E4" s="26" t="s">
        <v>50</v>
      </c>
    </row>
    <row r="5" spans="1:10" s="7" customFormat="1" ht="18.75" customHeight="1" x14ac:dyDescent="0.2">
      <c r="A5" s="8" t="s">
        <v>0</v>
      </c>
      <c r="B5" s="8" t="s">
        <v>1</v>
      </c>
      <c r="C5" s="16" t="s">
        <v>76</v>
      </c>
      <c r="D5" s="24" t="s">
        <v>86</v>
      </c>
      <c r="E5" s="8" t="s">
        <v>3</v>
      </c>
    </row>
    <row r="6" spans="1:10" s="7" customFormat="1" x14ac:dyDescent="0.2"/>
    <row r="7" spans="1:10" s="7" customFormat="1" x14ac:dyDescent="0.2">
      <c r="A7" s="9" t="s">
        <v>4</v>
      </c>
      <c r="B7" s="18" t="s">
        <v>49</v>
      </c>
      <c r="C7" s="10">
        <v>50.08</v>
      </c>
      <c r="D7" s="11">
        <f>SUM(C7*0.14)</f>
        <v>7.0112000000000005</v>
      </c>
      <c r="E7" s="11">
        <f t="shared" ref="E7:E66" si="0">SUM(C7+D7)</f>
        <v>57.091200000000001</v>
      </c>
    </row>
    <row r="8" spans="1:10" s="7" customFormat="1" x14ac:dyDescent="0.2">
      <c r="B8" s="18"/>
      <c r="C8" s="12"/>
      <c r="D8" s="11">
        <f t="shared" ref="D8:D66" si="1">SUM(C8*0.14)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56</v>
      </c>
      <c r="B11" s="32" t="s">
        <v>96</v>
      </c>
      <c r="C11" s="12">
        <v>5.56</v>
      </c>
      <c r="D11" s="11">
        <f t="shared" si="1"/>
        <v>0.77839999999999998</v>
      </c>
      <c r="E11" s="11">
        <f t="shared" si="0"/>
        <v>6.3384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5</v>
      </c>
      <c r="B13" s="9" t="s">
        <v>6</v>
      </c>
      <c r="C13" s="12">
        <v>25.79</v>
      </c>
      <c r="D13" s="11">
        <f t="shared" si="1"/>
        <v>3.6106000000000003</v>
      </c>
      <c r="E13" s="11">
        <f t="shared" si="0"/>
        <v>29.400600000000001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7</v>
      </c>
      <c r="B15" s="9"/>
      <c r="C15" s="12">
        <v>25.79</v>
      </c>
      <c r="D15" s="11">
        <f t="shared" si="1"/>
        <v>3.6106000000000003</v>
      </c>
      <c r="E15" s="11">
        <f t="shared" si="0"/>
        <v>29.400600000000001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18" t="s">
        <v>78</v>
      </c>
      <c r="B17" s="9" t="s">
        <v>9</v>
      </c>
      <c r="C17" s="12">
        <v>329.84</v>
      </c>
      <c r="D17" s="11">
        <f t="shared" si="1"/>
        <v>46.177599999999998</v>
      </c>
      <c r="E17" s="11">
        <f t="shared" si="0"/>
        <v>376.01759999999996</v>
      </c>
    </row>
    <row r="18" spans="1:5" s="7" customFormat="1" x14ac:dyDescent="0.2">
      <c r="B18" s="9" t="s">
        <v>10</v>
      </c>
      <c r="C18" s="12">
        <v>89.69</v>
      </c>
      <c r="D18" s="11">
        <f t="shared" si="1"/>
        <v>12.556600000000001</v>
      </c>
      <c r="E18" s="11">
        <f t="shared" si="0"/>
        <v>102.2466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11</v>
      </c>
      <c r="B20" s="9"/>
      <c r="C20" s="12">
        <v>39.93</v>
      </c>
      <c r="D20" s="11">
        <f t="shared" si="1"/>
        <v>5.5902000000000003</v>
      </c>
      <c r="E20" s="11">
        <f t="shared" si="0"/>
        <v>45.520200000000003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12</v>
      </c>
      <c r="B22" s="9"/>
      <c r="C22" s="12">
        <v>39.68</v>
      </c>
      <c r="D22" s="11">
        <f t="shared" si="1"/>
        <v>5.5552000000000001</v>
      </c>
      <c r="E22" s="11">
        <f t="shared" si="0"/>
        <v>45.235199999999999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13</v>
      </c>
      <c r="B24" s="9"/>
      <c r="C24" s="12">
        <v>31.16</v>
      </c>
      <c r="D24" s="11">
        <f t="shared" si="1"/>
        <v>4.3624000000000001</v>
      </c>
      <c r="E24" s="11">
        <f t="shared" si="0"/>
        <v>35.522399999999998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14</v>
      </c>
      <c r="B26" s="9"/>
      <c r="C26" s="12">
        <v>29.29</v>
      </c>
      <c r="D26" s="11">
        <f t="shared" si="1"/>
        <v>4.1006</v>
      </c>
      <c r="E26" s="11">
        <f t="shared" si="0"/>
        <v>33.390599999999999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15</v>
      </c>
      <c r="B28" s="9" t="s">
        <v>16</v>
      </c>
      <c r="C28" s="12">
        <v>31.62</v>
      </c>
      <c r="D28" s="11">
        <f t="shared" si="1"/>
        <v>4.426800000000001</v>
      </c>
      <c r="E28" s="11">
        <f t="shared" si="0"/>
        <v>36.046800000000005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17</v>
      </c>
      <c r="B30" s="14" t="s">
        <v>18</v>
      </c>
      <c r="C30" s="12">
        <v>39.93</v>
      </c>
      <c r="D30" s="11">
        <f t="shared" si="1"/>
        <v>5.5902000000000003</v>
      </c>
      <c r="E30" s="11">
        <f t="shared" si="0"/>
        <v>45.520200000000003</v>
      </c>
    </row>
    <row r="31" spans="1:5" s="7" customFormat="1" x14ac:dyDescent="0.2">
      <c r="B31" s="9" t="s">
        <v>19</v>
      </c>
      <c r="C31" s="12">
        <v>106.48</v>
      </c>
      <c r="D31" s="11">
        <f t="shared" si="1"/>
        <v>14.907200000000001</v>
      </c>
      <c r="E31" s="11">
        <f t="shared" si="0"/>
        <v>121.38720000000001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20</v>
      </c>
      <c r="B33" s="14" t="s">
        <v>21</v>
      </c>
      <c r="C33" s="12">
        <v>57.42</v>
      </c>
      <c r="D33" s="11">
        <f t="shared" si="1"/>
        <v>8.0388000000000002</v>
      </c>
      <c r="E33" s="11">
        <f t="shared" si="0"/>
        <v>65.458799999999997</v>
      </c>
    </row>
    <row r="34" spans="1:5" s="7" customFormat="1" x14ac:dyDescent="0.2">
      <c r="B34" s="14" t="s">
        <v>22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23</v>
      </c>
      <c r="B35" s="9"/>
      <c r="C35" s="12">
        <v>44.7</v>
      </c>
      <c r="D35" s="11">
        <f t="shared" si="1"/>
        <v>6.2580000000000009</v>
      </c>
      <c r="E35" s="11">
        <f t="shared" si="0"/>
        <v>50.958000000000006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24</v>
      </c>
      <c r="B37" s="9"/>
      <c r="C37" s="12">
        <v>29.95</v>
      </c>
      <c r="D37" s="11">
        <f t="shared" si="1"/>
        <v>4.1930000000000005</v>
      </c>
      <c r="E37" s="11">
        <f t="shared" si="0"/>
        <v>34.143000000000001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25</v>
      </c>
      <c r="B39" s="14" t="s">
        <v>26</v>
      </c>
      <c r="C39" s="12">
        <v>34.049999999999997</v>
      </c>
      <c r="D39" s="11">
        <f t="shared" si="1"/>
        <v>4.7670000000000003</v>
      </c>
      <c r="E39" s="11">
        <f t="shared" si="0"/>
        <v>38.817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27</v>
      </c>
      <c r="B41" s="9" t="s">
        <v>28</v>
      </c>
      <c r="C41" s="12">
        <v>54.9</v>
      </c>
      <c r="D41" s="11">
        <f t="shared" si="1"/>
        <v>7.6860000000000008</v>
      </c>
      <c r="E41" s="11">
        <f t="shared" si="0"/>
        <v>62.585999999999999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29</v>
      </c>
      <c r="B43" s="9"/>
      <c r="C43" s="12">
        <v>54.9</v>
      </c>
      <c r="D43" s="11">
        <f t="shared" si="1"/>
        <v>7.6860000000000008</v>
      </c>
      <c r="E43" s="11">
        <f t="shared" si="0"/>
        <v>62.585999999999999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30</v>
      </c>
      <c r="B45" s="9" t="s">
        <v>31</v>
      </c>
      <c r="C45" s="12">
        <v>22.14</v>
      </c>
      <c r="D45" s="11">
        <f t="shared" si="1"/>
        <v>3.0996000000000006</v>
      </c>
      <c r="E45" s="11">
        <f t="shared" si="0"/>
        <v>25.239600000000003</v>
      </c>
    </row>
    <row r="46" spans="1:5" s="7" customFormat="1" x14ac:dyDescent="0.2">
      <c r="A46" s="7" t="s">
        <v>2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32</v>
      </c>
      <c r="B47" s="9" t="s">
        <v>33</v>
      </c>
      <c r="C47" s="12">
        <v>23.29</v>
      </c>
      <c r="D47" s="11">
        <f t="shared" si="1"/>
        <v>3.2606000000000002</v>
      </c>
      <c r="E47" s="11">
        <f t="shared" si="0"/>
        <v>26.550599999999999</v>
      </c>
    </row>
    <row r="48" spans="1:5" s="7" customFormat="1" x14ac:dyDescent="0.2">
      <c r="B48" s="14" t="s">
        <v>34</v>
      </c>
      <c r="C48" s="12">
        <v>25.61</v>
      </c>
      <c r="D48" s="11">
        <f t="shared" si="1"/>
        <v>3.5854000000000004</v>
      </c>
      <c r="E48" s="11">
        <f t="shared" si="0"/>
        <v>29.195399999999999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35</v>
      </c>
      <c r="B50" s="9"/>
      <c r="C50" s="12">
        <v>23.29</v>
      </c>
      <c r="D50" s="11">
        <f t="shared" si="1"/>
        <v>3.2606000000000002</v>
      </c>
      <c r="E50" s="11">
        <f t="shared" si="0"/>
        <v>26.550599999999999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36</v>
      </c>
      <c r="B52" s="9"/>
      <c r="C52" s="12">
        <v>16.64</v>
      </c>
      <c r="D52" s="11">
        <f t="shared" si="1"/>
        <v>2.3296000000000001</v>
      </c>
      <c r="E52" s="11">
        <f t="shared" si="0"/>
        <v>18.9696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37</v>
      </c>
      <c r="C54" s="12">
        <v>31.62</v>
      </c>
      <c r="D54" s="11">
        <f t="shared" si="1"/>
        <v>4.426800000000001</v>
      </c>
      <c r="E54" s="11">
        <f t="shared" si="0"/>
        <v>36.046800000000005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38</v>
      </c>
      <c r="B56" s="7" t="s">
        <v>39</v>
      </c>
      <c r="C56" s="12">
        <v>44.51</v>
      </c>
      <c r="D56" s="11">
        <f t="shared" si="1"/>
        <v>6.2314000000000007</v>
      </c>
      <c r="E56" s="11">
        <f t="shared" si="0"/>
        <v>50.741399999999999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52</v>
      </c>
      <c r="B58" s="18" t="s">
        <v>40</v>
      </c>
      <c r="C58" s="12">
        <v>53.23</v>
      </c>
      <c r="D58" s="11">
        <f t="shared" si="1"/>
        <v>7.4522000000000004</v>
      </c>
      <c r="E58" s="11">
        <f t="shared" si="0"/>
        <v>60.682199999999995</v>
      </c>
    </row>
    <row r="59" spans="1:5" s="7" customFormat="1" x14ac:dyDescent="0.2">
      <c r="B59" s="18" t="s">
        <v>41</v>
      </c>
      <c r="C59" s="12">
        <v>59.89</v>
      </c>
      <c r="D59" s="11">
        <f t="shared" si="1"/>
        <v>8.3846000000000007</v>
      </c>
      <c r="E59" s="11">
        <f t="shared" si="0"/>
        <v>68.274600000000007</v>
      </c>
    </row>
    <row r="60" spans="1:5" s="7" customFormat="1" x14ac:dyDescent="0.2">
      <c r="B60" s="18" t="s">
        <v>50</v>
      </c>
      <c r="C60" s="21">
        <v>0</v>
      </c>
      <c r="D60" s="11">
        <f t="shared" si="1"/>
        <v>0</v>
      </c>
      <c r="E60" s="11">
        <v>0</v>
      </c>
    </row>
    <row r="61" spans="1:5" s="7" customFormat="1" x14ac:dyDescent="0.2">
      <c r="A61" s="18" t="s">
        <v>51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53</v>
      </c>
      <c r="C62" s="12">
        <v>20.03</v>
      </c>
      <c r="D62" s="11">
        <f t="shared" si="1"/>
        <v>2.8042000000000002</v>
      </c>
      <c r="E62" s="11">
        <f t="shared" si="0"/>
        <v>22.834200000000003</v>
      </c>
    </row>
    <row r="63" spans="1:5" s="7" customFormat="1" x14ac:dyDescent="0.2">
      <c r="A63" s="18"/>
      <c r="B63" s="18" t="s">
        <v>54</v>
      </c>
      <c r="C63" s="12">
        <v>31.16</v>
      </c>
      <c r="D63" s="11">
        <f t="shared" si="1"/>
        <v>4.3624000000000001</v>
      </c>
      <c r="E63" s="11">
        <f t="shared" si="0"/>
        <v>35.522399999999998</v>
      </c>
    </row>
    <row r="64" spans="1:5" s="7" customFormat="1" x14ac:dyDescent="0.2">
      <c r="A64" s="18"/>
      <c r="B64" s="18" t="s">
        <v>55</v>
      </c>
      <c r="C64" s="12">
        <v>32.270000000000003</v>
      </c>
      <c r="D64" s="11">
        <f t="shared" si="1"/>
        <v>4.5178000000000011</v>
      </c>
      <c r="E64" s="11">
        <f t="shared" si="0"/>
        <v>36.787800000000004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42</v>
      </c>
      <c r="C66" s="12">
        <v>25.79</v>
      </c>
      <c r="D66" s="11">
        <f t="shared" si="1"/>
        <v>3.6106000000000003</v>
      </c>
      <c r="E66" s="11">
        <f t="shared" si="0"/>
        <v>29.400600000000001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30" t="s">
        <v>43</v>
      </c>
      <c r="B69" s="28"/>
      <c r="C69" s="28"/>
      <c r="D69" s="28"/>
      <c r="E69" s="28"/>
    </row>
    <row r="70" spans="1:5" s="7" customFormat="1" x14ac:dyDescent="0.2"/>
    <row r="71" spans="1:5" s="7" customFormat="1" x14ac:dyDescent="0.2">
      <c r="A71" s="26" t="s">
        <v>89</v>
      </c>
    </row>
    <row r="72" spans="1:5" s="7" customFormat="1" x14ac:dyDescent="0.2">
      <c r="A72" s="18" t="s">
        <v>82</v>
      </c>
    </row>
    <row r="73" spans="1:5" s="7" customFormat="1" x14ac:dyDescent="0.2">
      <c r="A73" s="7" t="s">
        <v>46</v>
      </c>
    </row>
    <row r="74" spans="1:5" s="7" customFormat="1" x14ac:dyDescent="0.2">
      <c r="A74" s="18" t="s">
        <v>79</v>
      </c>
    </row>
    <row r="75" spans="1:5" s="7" customFormat="1" x14ac:dyDescent="0.2">
      <c r="A75" t="s">
        <v>47</v>
      </c>
    </row>
    <row r="76" spans="1:5" s="7" customFormat="1" x14ac:dyDescent="0.2">
      <c r="A76" s="18" t="s">
        <v>63</v>
      </c>
    </row>
    <row r="77" spans="1:5" s="7" customFormat="1" x14ac:dyDescent="0.2"/>
    <row r="78" spans="1:5" s="7" customFormat="1" x14ac:dyDescent="0.2">
      <c r="A78" s="18" t="s">
        <v>80</v>
      </c>
    </row>
    <row r="79" spans="1:5" s="7" customFormat="1" x14ac:dyDescent="0.2">
      <c r="A79" s="18" t="s">
        <v>81</v>
      </c>
    </row>
    <row r="80" spans="1:5" s="7" customFormat="1" x14ac:dyDescent="0.2">
      <c r="A80" s="26" t="s">
        <v>90</v>
      </c>
    </row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>
    <oddFooter>&amp;R&amp;K00-049Developed by NAVFAC SW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02"/>
  <sheetViews>
    <sheetView showZeros="0" view="pageLayout" zoomScaleNormal="100" workbookViewId="0">
      <selection activeCell="B11" sqref="B11"/>
    </sheetView>
  </sheetViews>
  <sheetFormatPr defaultRowHeight="12.75" x14ac:dyDescent="0.2"/>
  <cols>
    <col min="1" max="1" width="22.42578125" customWidth="1"/>
    <col min="2" max="2" width="31.5703125" customWidth="1"/>
    <col min="3" max="4" width="11.140625" customWidth="1"/>
    <col min="5" max="5" width="13" customWidth="1"/>
    <col min="10" max="10" width="10.5703125" bestFit="1" customWidth="1"/>
  </cols>
  <sheetData>
    <row r="1" spans="1:10" s="25" customFormat="1" ht="52.5" customHeight="1" x14ac:dyDescent="0.2"/>
    <row r="2" spans="1:10" s="3" customFormat="1" ht="15.75" x14ac:dyDescent="0.25">
      <c r="A2" s="1" t="s">
        <v>87</v>
      </c>
      <c r="B2" s="2"/>
      <c r="C2" s="2"/>
      <c r="D2" s="2"/>
      <c r="E2" s="2"/>
      <c r="J2" s="4"/>
    </row>
    <row r="3" spans="1:10" s="3" customFormat="1" ht="15.75" x14ac:dyDescent="0.25">
      <c r="A3" s="5"/>
      <c r="B3" s="6"/>
      <c r="C3" s="6"/>
      <c r="D3" s="6"/>
      <c r="E3" s="31" t="s">
        <v>95</v>
      </c>
    </row>
    <row r="4" spans="1:10" s="7" customFormat="1" x14ac:dyDescent="0.2">
      <c r="E4" s="26" t="s">
        <v>50</v>
      </c>
    </row>
    <row r="5" spans="1:10" s="7" customFormat="1" ht="18.75" customHeight="1" x14ac:dyDescent="0.2">
      <c r="A5" s="8" t="s">
        <v>0</v>
      </c>
      <c r="B5" s="8" t="s">
        <v>1</v>
      </c>
      <c r="C5" s="16" t="s">
        <v>76</v>
      </c>
      <c r="D5" s="24" t="s">
        <v>88</v>
      </c>
      <c r="E5" s="8" t="s">
        <v>3</v>
      </c>
    </row>
    <row r="6" spans="1:10" s="7" customFormat="1" x14ac:dyDescent="0.2"/>
    <row r="7" spans="1:10" s="7" customFormat="1" x14ac:dyDescent="0.2">
      <c r="A7" s="9" t="s">
        <v>4</v>
      </c>
      <c r="B7" s="18" t="s">
        <v>49</v>
      </c>
      <c r="C7" s="10">
        <v>50.08</v>
      </c>
      <c r="D7" s="11">
        <f>SUM(C7*0.16)</f>
        <v>8.0128000000000004</v>
      </c>
      <c r="E7" s="11">
        <f t="shared" ref="E7:E66" si="0">SUM(C7+D7)</f>
        <v>58.092799999999997</v>
      </c>
    </row>
    <row r="8" spans="1:10" s="7" customFormat="1" x14ac:dyDescent="0.2">
      <c r="B8" s="18"/>
      <c r="C8" s="12"/>
      <c r="D8" s="11">
        <f t="shared" ref="D8:D66" si="1">SUM(C8*0.16)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56</v>
      </c>
      <c r="B11" s="32" t="s">
        <v>96</v>
      </c>
      <c r="C11" s="12">
        <v>5.56</v>
      </c>
      <c r="D11" s="11">
        <f t="shared" si="1"/>
        <v>0.88959999999999995</v>
      </c>
      <c r="E11" s="11">
        <f t="shared" si="0"/>
        <v>6.4495999999999993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5</v>
      </c>
      <c r="B13" s="9" t="s">
        <v>6</v>
      </c>
      <c r="C13" s="12">
        <v>25.79</v>
      </c>
      <c r="D13" s="11">
        <f t="shared" si="1"/>
        <v>4.1264000000000003</v>
      </c>
      <c r="E13" s="11">
        <f t="shared" si="0"/>
        <v>29.916399999999999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7</v>
      </c>
      <c r="B15" s="9"/>
      <c r="C15" s="12">
        <v>25.79</v>
      </c>
      <c r="D15" s="11">
        <f t="shared" si="1"/>
        <v>4.1264000000000003</v>
      </c>
      <c r="E15" s="11">
        <f t="shared" si="0"/>
        <v>29.916399999999999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18" t="s">
        <v>78</v>
      </c>
      <c r="B17" s="9" t="s">
        <v>9</v>
      </c>
      <c r="C17" s="12">
        <v>329.84</v>
      </c>
      <c r="D17" s="11">
        <f t="shared" si="1"/>
        <v>52.7744</v>
      </c>
      <c r="E17" s="11">
        <f t="shared" si="0"/>
        <v>382.61439999999999</v>
      </c>
    </row>
    <row r="18" spans="1:5" s="7" customFormat="1" x14ac:dyDescent="0.2">
      <c r="B18" s="9" t="s">
        <v>10</v>
      </c>
      <c r="C18" s="12">
        <v>89.69</v>
      </c>
      <c r="D18" s="11">
        <f t="shared" si="1"/>
        <v>14.3504</v>
      </c>
      <c r="E18" s="11">
        <f t="shared" si="0"/>
        <v>104.04040000000001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11</v>
      </c>
      <c r="B20" s="9"/>
      <c r="C20" s="12">
        <v>39.93</v>
      </c>
      <c r="D20" s="11">
        <f t="shared" si="1"/>
        <v>6.3887999999999998</v>
      </c>
      <c r="E20" s="11">
        <f t="shared" si="0"/>
        <v>46.318799999999996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12</v>
      </c>
      <c r="B22" s="9"/>
      <c r="C22" s="12">
        <v>39.68</v>
      </c>
      <c r="D22" s="11">
        <f t="shared" si="1"/>
        <v>6.3487999999999998</v>
      </c>
      <c r="E22" s="11">
        <f t="shared" si="0"/>
        <v>46.028799999999997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13</v>
      </c>
      <c r="B24" s="9"/>
      <c r="C24" s="12">
        <v>31.16</v>
      </c>
      <c r="D24" s="11">
        <f t="shared" si="1"/>
        <v>4.9855999999999998</v>
      </c>
      <c r="E24" s="11">
        <f t="shared" si="0"/>
        <v>36.145600000000002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14</v>
      </c>
      <c r="B26" s="9"/>
      <c r="C26" s="12">
        <v>29.29</v>
      </c>
      <c r="D26" s="11">
        <f t="shared" si="1"/>
        <v>4.6863999999999999</v>
      </c>
      <c r="E26" s="11">
        <f t="shared" si="0"/>
        <v>33.976399999999998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15</v>
      </c>
      <c r="B28" s="9" t="s">
        <v>16</v>
      </c>
      <c r="C28" s="12">
        <v>31.62</v>
      </c>
      <c r="D28" s="11">
        <f t="shared" si="1"/>
        <v>5.0592000000000006</v>
      </c>
      <c r="E28" s="11">
        <f t="shared" si="0"/>
        <v>36.679200000000002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17</v>
      </c>
      <c r="B30" s="14" t="s">
        <v>18</v>
      </c>
      <c r="C30" s="12">
        <v>39.93</v>
      </c>
      <c r="D30" s="11">
        <f t="shared" si="1"/>
        <v>6.3887999999999998</v>
      </c>
      <c r="E30" s="11">
        <f t="shared" si="0"/>
        <v>46.318799999999996</v>
      </c>
    </row>
    <row r="31" spans="1:5" s="7" customFormat="1" x14ac:dyDescent="0.2">
      <c r="B31" s="9" t="s">
        <v>19</v>
      </c>
      <c r="C31" s="12">
        <v>106.48</v>
      </c>
      <c r="D31" s="11">
        <f t="shared" si="1"/>
        <v>17.036799999999999</v>
      </c>
      <c r="E31" s="11">
        <f t="shared" si="0"/>
        <v>123.5168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20</v>
      </c>
      <c r="B33" s="14" t="s">
        <v>21</v>
      </c>
      <c r="C33" s="12">
        <v>57.42</v>
      </c>
      <c r="D33" s="11">
        <f t="shared" si="1"/>
        <v>9.1872000000000007</v>
      </c>
      <c r="E33" s="11">
        <f t="shared" si="0"/>
        <v>66.607200000000006</v>
      </c>
    </row>
    <row r="34" spans="1:5" s="7" customFormat="1" x14ac:dyDescent="0.2">
      <c r="B34" s="14" t="s">
        <v>22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23</v>
      </c>
      <c r="B35" s="9"/>
      <c r="C35" s="12">
        <v>44.7</v>
      </c>
      <c r="D35" s="11">
        <f t="shared" si="1"/>
        <v>7.152000000000001</v>
      </c>
      <c r="E35" s="11">
        <f t="shared" si="0"/>
        <v>51.852000000000004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24</v>
      </c>
      <c r="B37" s="9"/>
      <c r="C37" s="12">
        <v>29.95</v>
      </c>
      <c r="D37" s="11">
        <f t="shared" si="1"/>
        <v>4.7919999999999998</v>
      </c>
      <c r="E37" s="11">
        <f t="shared" si="0"/>
        <v>34.741999999999997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25</v>
      </c>
      <c r="B39" s="14" t="s">
        <v>26</v>
      </c>
      <c r="C39" s="12">
        <v>34.049999999999997</v>
      </c>
      <c r="D39" s="11">
        <f t="shared" si="1"/>
        <v>5.4479999999999995</v>
      </c>
      <c r="E39" s="11">
        <f t="shared" si="0"/>
        <v>39.497999999999998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27</v>
      </c>
      <c r="B41" s="9" t="s">
        <v>28</v>
      </c>
      <c r="C41" s="12">
        <v>54.9</v>
      </c>
      <c r="D41" s="11">
        <f t="shared" si="1"/>
        <v>8.7840000000000007</v>
      </c>
      <c r="E41" s="11">
        <f t="shared" si="0"/>
        <v>63.683999999999997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29</v>
      </c>
      <c r="B43" s="9"/>
      <c r="C43" s="12">
        <v>54.9</v>
      </c>
      <c r="D43" s="11">
        <f t="shared" si="1"/>
        <v>8.7840000000000007</v>
      </c>
      <c r="E43" s="11">
        <f t="shared" si="0"/>
        <v>63.683999999999997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30</v>
      </c>
      <c r="B45" s="9" t="s">
        <v>31</v>
      </c>
      <c r="C45" s="12">
        <v>22.14</v>
      </c>
      <c r="D45" s="11">
        <f t="shared" si="1"/>
        <v>3.5424000000000002</v>
      </c>
      <c r="E45" s="11">
        <f t="shared" si="0"/>
        <v>25.682400000000001</v>
      </c>
    </row>
    <row r="46" spans="1:5" s="7" customFormat="1" x14ac:dyDescent="0.2">
      <c r="A46" s="7" t="s">
        <v>2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32</v>
      </c>
      <c r="B47" s="9" t="s">
        <v>33</v>
      </c>
      <c r="C47" s="12">
        <v>23.29</v>
      </c>
      <c r="D47" s="11">
        <f t="shared" si="1"/>
        <v>3.7263999999999999</v>
      </c>
      <c r="E47" s="11">
        <f t="shared" si="0"/>
        <v>27.016399999999997</v>
      </c>
    </row>
    <row r="48" spans="1:5" s="7" customFormat="1" x14ac:dyDescent="0.2">
      <c r="B48" s="14" t="s">
        <v>34</v>
      </c>
      <c r="C48" s="12">
        <v>25.61</v>
      </c>
      <c r="D48" s="11">
        <f t="shared" si="1"/>
        <v>4.0975999999999999</v>
      </c>
      <c r="E48" s="11">
        <f t="shared" si="0"/>
        <v>29.707599999999999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35</v>
      </c>
      <c r="B50" s="9"/>
      <c r="C50" s="12">
        <v>23.29</v>
      </c>
      <c r="D50" s="11">
        <f t="shared" si="1"/>
        <v>3.7263999999999999</v>
      </c>
      <c r="E50" s="11">
        <f t="shared" si="0"/>
        <v>27.016399999999997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36</v>
      </c>
      <c r="B52" s="9"/>
      <c r="C52" s="12">
        <v>16.64</v>
      </c>
      <c r="D52" s="11">
        <f t="shared" si="1"/>
        <v>2.6624000000000003</v>
      </c>
      <c r="E52" s="11">
        <f t="shared" si="0"/>
        <v>19.302400000000002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37</v>
      </c>
      <c r="C54" s="12">
        <v>31.62</v>
      </c>
      <c r="D54" s="11">
        <f t="shared" si="1"/>
        <v>5.0592000000000006</v>
      </c>
      <c r="E54" s="11">
        <f t="shared" si="0"/>
        <v>36.679200000000002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38</v>
      </c>
      <c r="B56" s="7" t="s">
        <v>39</v>
      </c>
      <c r="C56" s="12">
        <v>44.51</v>
      </c>
      <c r="D56" s="11">
        <f t="shared" si="1"/>
        <v>7.1215999999999999</v>
      </c>
      <c r="E56" s="11">
        <f t="shared" si="0"/>
        <v>51.631599999999999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52</v>
      </c>
      <c r="B58" s="18" t="s">
        <v>40</v>
      </c>
      <c r="C58" s="12">
        <v>53.23</v>
      </c>
      <c r="D58" s="11">
        <f t="shared" si="1"/>
        <v>8.5167999999999999</v>
      </c>
      <c r="E58" s="11">
        <f t="shared" si="0"/>
        <v>61.746799999999993</v>
      </c>
    </row>
    <row r="59" spans="1:5" s="7" customFormat="1" x14ac:dyDescent="0.2">
      <c r="B59" s="18" t="s">
        <v>41</v>
      </c>
      <c r="C59" s="12">
        <v>59.89</v>
      </c>
      <c r="D59" s="11">
        <f t="shared" si="1"/>
        <v>9.5823999999999998</v>
      </c>
      <c r="E59" s="11">
        <f t="shared" si="0"/>
        <v>69.472399999999993</v>
      </c>
    </row>
    <row r="60" spans="1:5" s="7" customFormat="1" x14ac:dyDescent="0.2">
      <c r="B60" s="18" t="s">
        <v>50</v>
      </c>
      <c r="C60" s="21">
        <v>0</v>
      </c>
      <c r="D60" s="11">
        <f t="shared" si="1"/>
        <v>0</v>
      </c>
      <c r="E60" s="11">
        <v>0</v>
      </c>
    </row>
    <row r="61" spans="1:5" s="7" customFormat="1" x14ac:dyDescent="0.2">
      <c r="A61" s="18" t="s">
        <v>51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53</v>
      </c>
      <c r="C62" s="12">
        <v>20.03</v>
      </c>
      <c r="D62" s="11">
        <f t="shared" si="1"/>
        <v>3.2048000000000001</v>
      </c>
      <c r="E62" s="11">
        <f t="shared" si="0"/>
        <v>23.2348</v>
      </c>
    </row>
    <row r="63" spans="1:5" s="7" customFormat="1" x14ac:dyDescent="0.2">
      <c r="A63" s="18"/>
      <c r="B63" s="18" t="s">
        <v>54</v>
      </c>
      <c r="C63" s="12">
        <v>31.16</v>
      </c>
      <c r="D63" s="11">
        <f t="shared" si="1"/>
        <v>4.9855999999999998</v>
      </c>
      <c r="E63" s="11">
        <f t="shared" si="0"/>
        <v>36.145600000000002</v>
      </c>
    </row>
    <row r="64" spans="1:5" s="7" customFormat="1" x14ac:dyDescent="0.2">
      <c r="A64" s="18"/>
      <c r="B64" s="18" t="s">
        <v>55</v>
      </c>
      <c r="C64" s="12">
        <v>32.270000000000003</v>
      </c>
      <c r="D64" s="11">
        <f t="shared" si="1"/>
        <v>5.1632000000000007</v>
      </c>
      <c r="E64" s="11">
        <f t="shared" si="0"/>
        <v>37.433200000000006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42</v>
      </c>
      <c r="C66" s="12">
        <v>25.79</v>
      </c>
      <c r="D66" s="11">
        <f t="shared" si="1"/>
        <v>4.1264000000000003</v>
      </c>
      <c r="E66" s="11">
        <f t="shared" si="0"/>
        <v>29.916399999999999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30" t="s">
        <v>43</v>
      </c>
      <c r="B69" s="28"/>
      <c r="C69" s="28"/>
      <c r="D69" s="28"/>
      <c r="E69" s="28"/>
    </row>
    <row r="70" spans="1:5" s="7" customFormat="1" x14ac:dyDescent="0.2"/>
    <row r="71" spans="1:5" s="7" customFormat="1" x14ac:dyDescent="0.2">
      <c r="A71" s="26" t="s">
        <v>89</v>
      </c>
    </row>
    <row r="72" spans="1:5" s="7" customFormat="1" x14ac:dyDescent="0.2">
      <c r="A72" s="18" t="s">
        <v>82</v>
      </c>
    </row>
    <row r="73" spans="1:5" s="7" customFormat="1" x14ac:dyDescent="0.2">
      <c r="A73" s="7" t="s">
        <v>46</v>
      </c>
    </row>
    <row r="74" spans="1:5" s="7" customFormat="1" x14ac:dyDescent="0.2">
      <c r="A74" s="18" t="s">
        <v>79</v>
      </c>
    </row>
    <row r="75" spans="1:5" s="7" customFormat="1" x14ac:dyDescent="0.2">
      <c r="A75" t="s">
        <v>47</v>
      </c>
    </row>
    <row r="76" spans="1:5" s="7" customFormat="1" x14ac:dyDescent="0.2">
      <c r="A76" s="18" t="s">
        <v>63</v>
      </c>
    </row>
    <row r="77" spans="1:5" s="7" customFormat="1" x14ac:dyDescent="0.2"/>
    <row r="78" spans="1:5" s="7" customFormat="1" x14ac:dyDescent="0.2">
      <c r="A78" s="18" t="s">
        <v>80</v>
      </c>
    </row>
    <row r="79" spans="1:5" s="7" customFormat="1" x14ac:dyDescent="0.2">
      <c r="A79" s="18" t="s">
        <v>81</v>
      </c>
    </row>
    <row r="80" spans="1:5" s="7" customFormat="1" x14ac:dyDescent="0.2">
      <c r="A80" s="26" t="s">
        <v>90</v>
      </c>
    </row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>
    <oddFooter>&amp;R&amp;K00-049Developed by NAVFAC SW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1"/>
  <sheetViews>
    <sheetView showZeros="0" view="pageLayout" zoomScaleNormal="100" workbookViewId="0">
      <selection activeCell="E3" sqref="E3"/>
    </sheetView>
  </sheetViews>
  <sheetFormatPr defaultRowHeight="12.75" x14ac:dyDescent="0.2"/>
  <cols>
    <col min="1" max="1" width="22.42578125" customWidth="1"/>
    <col min="2" max="2" width="31.5703125" customWidth="1"/>
    <col min="3" max="4" width="11.140625" customWidth="1"/>
    <col min="5" max="5" width="13" customWidth="1"/>
    <col min="10" max="10" width="10.5703125" bestFit="1" customWidth="1"/>
  </cols>
  <sheetData>
    <row r="1" spans="1:10" s="22" customFormat="1" ht="52.5" customHeight="1" x14ac:dyDescent="0.2"/>
    <row r="2" spans="1:10" s="3" customFormat="1" ht="15.75" x14ac:dyDescent="0.25">
      <c r="A2" s="1" t="s">
        <v>65</v>
      </c>
      <c r="B2" s="2"/>
      <c r="C2" s="2"/>
      <c r="D2" s="2"/>
      <c r="E2" s="2"/>
      <c r="J2" s="4"/>
    </row>
    <row r="3" spans="1:10" s="3" customFormat="1" ht="15.75" x14ac:dyDescent="0.25">
      <c r="A3" s="5"/>
      <c r="B3" s="6"/>
      <c r="C3" s="6"/>
      <c r="D3" s="6"/>
      <c r="E3" s="31" t="s">
        <v>94</v>
      </c>
    </row>
    <row r="4" spans="1:10" s="7" customFormat="1" x14ac:dyDescent="0.2"/>
    <row r="5" spans="1:10" s="7" customFormat="1" ht="18.75" customHeight="1" x14ac:dyDescent="0.2">
      <c r="A5" s="8" t="s">
        <v>0</v>
      </c>
      <c r="B5" s="8" t="s">
        <v>1</v>
      </c>
      <c r="C5" s="16" t="s">
        <v>64</v>
      </c>
      <c r="D5" s="16" t="s">
        <v>60</v>
      </c>
      <c r="E5" s="8" t="s">
        <v>3</v>
      </c>
    </row>
    <row r="6" spans="1:10" s="7" customFormat="1" x14ac:dyDescent="0.2"/>
    <row r="7" spans="1:10" s="7" customFormat="1" x14ac:dyDescent="0.2">
      <c r="A7" s="9" t="s">
        <v>4</v>
      </c>
      <c r="B7" s="18" t="s">
        <v>49</v>
      </c>
      <c r="C7" s="10">
        <v>46.8</v>
      </c>
      <c r="D7" s="11">
        <f>SUM(C7*0.01)</f>
        <v>0.46799999999999997</v>
      </c>
      <c r="E7" s="11">
        <f t="shared" ref="E7:E66" si="0">SUM(C7+D7)</f>
        <v>47.268000000000001</v>
      </c>
    </row>
    <row r="8" spans="1:10" s="7" customFormat="1" x14ac:dyDescent="0.2">
      <c r="B8" s="18"/>
      <c r="C8" s="12"/>
      <c r="D8" s="11">
        <f t="shared" ref="D8:D66" si="1">SUM(C8*0.01)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56</v>
      </c>
      <c r="B11" s="19" t="s">
        <v>57</v>
      </c>
      <c r="C11" s="12">
        <v>5.2</v>
      </c>
      <c r="D11" s="11">
        <f t="shared" si="1"/>
        <v>5.2000000000000005E-2</v>
      </c>
      <c r="E11" s="11">
        <f t="shared" si="0"/>
        <v>5.2519999999999998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5</v>
      </c>
      <c r="B13" s="9" t="s">
        <v>6</v>
      </c>
      <c r="C13" s="12">
        <v>24.1</v>
      </c>
      <c r="D13" s="11">
        <f t="shared" si="1"/>
        <v>0.24100000000000002</v>
      </c>
      <c r="E13" s="11">
        <f t="shared" si="0"/>
        <v>24.341000000000001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7</v>
      </c>
      <c r="B15" s="9"/>
      <c r="C15" s="12">
        <v>24.1</v>
      </c>
      <c r="D15" s="11">
        <f t="shared" si="1"/>
        <v>0.24100000000000002</v>
      </c>
      <c r="E15" s="11">
        <f t="shared" si="0"/>
        <v>24.341000000000001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8</v>
      </c>
      <c r="B17" s="9" t="s">
        <v>9</v>
      </c>
      <c r="C17" s="12">
        <v>308.26</v>
      </c>
      <c r="D17" s="11">
        <f t="shared" si="1"/>
        <v>3.0825999999999998</v>
      </c>
      <c r="E17" s="11">
        <f t="shared" si="0"/>
        <v>311.3426</v>
      </c>
    </row>
    <row r="18" spans="1:5" s="7" customFormat="1" x14ac:dyDescent="0.2">
      <c r="B18" s="9" t="s">
        <v>10</v>
      </c>
      <c r="C18" s="12">
        <v>83.82</v>
      </c>
      <c r="D18" s="11">
        <f t="shared" si="1"/>
        <v>0.83819999999999995</v>
      </c>
      <c r="E18" s="11">
        <f t="shared" si="0"/>
        <v>84.658199999999994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11</v>
      </c>
      <c r="B20" s="9"/>
      <c r="C20" s="12">
        <v>37.32</v>
      </c>
      <c r="D20" s="11">
        <f t="shared" si="1"/>
        <v>0.37320000000000003</v>
      </c>
      <c r="E20" s="11">
        <f t="shared" si="0"/>
        <v>37.693199999999997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12</v>
      </c>
      <c r="B22" s="9"/>
      <c r="C22" s="12">
        <v>37.08</v>
      </c>
      <c r="D22" s="11">
        <f t="shared" si="1"/>
        <v>0.37079999999999996</v>
      </c>
      <c r="E22" s="11">
        <f t="shared" si="0"/>
        <v>37.450800000000001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13</v>
      </c>
      <c r="B24" s="9"/>
      <c r="C24" s="12">
        <v>29.12</v>
      </c>
      <c r="D24" s="11">
        <f t="shared" si="1"/>
        <v>0.29120000000000001</v>
      </c>
      <c r="E24" s="11">
        <f t="shared" si="0"/>
        <v>29.411200000000001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14</v>
      </c>
      <c r="B26" s="9"/>
      <c r="C26" s="12">
        <v>26.44</v>
      </c>
      <c r="D26" s="11">
        <f t="shared" si="1"/>
        <v>0.26440000000000002</v>
      </c>
      <c r="E26" s="11">
        <f t="shared" si="0"/>
        <v>26.7044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15</v>
      </c>
      <c r="B28" s="9" t="s">
        <v>16</v>
      </c>
      <c r="C28" s="12">
        <v>29.55</v>
      </c>
      <c r="D28" s="11">
        <f t="shared" si="1"/>
        <v>0.29550000000000004</v>
      </c>
      <c r="E28" s="11">
        <f t="shared" si="0"/>
        <v>29.845500000000001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17</v>
      </c>
      <c r="B30" s="14" t="s">
        <v>18</v>
      </c>
      <c r="C30" s="12">
        <v>37.32</v>
      </c>
      <c r="D30" s="11">
        <f t="shared" si="1"/>
        <v>0.37320000000000003</v>
      </c>
      <c r="E30" s="11">
        <f t="shared" si="0"/>
        <v>37.693199999999997</v>
      </c>
    </row>
    <row r="31" spans="1:5" s="7" customFormat="1" x14ac:dyDescent="0.2">
      <c r="B31" s="9" t="s">
        <v>19</v>
      </c>
      <c r="C31" s="12">
        <v>99.51</v>
      </c>
      <c r="D31" s="11">
        <f t="shared" si="1"/>
        <v>0.9951000000000001</v>
      </c>
      <c r="E31" s="11">
        <f t="shared" si="0"/>
        <v>100.5051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20</v>
      </c>
      <c r="B33" s="14" t="s">
        <v>21</v>
      </c>
      <c r="C33" s="12">
        <v>53.66</v>
      </c>
      <c r="D33" s="11">
        <f t="shared" si="1"/>
        <v>0.53659999999999997</v>
      </c>
      <c r="E33" s="11">
        <f t="shared" si="0"/>
        <v>54.196599999999997</v>
      </c>
    </row>
    <row r="34" spans="1:5" s="7" customFormat="1" x14ac:dyDescent="0.2">
      <c r="B34" s="14" t="s">
        <v>22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23</v>
      </c>
      <c r="B35" s="9"/>
      <c r="C35" s="12">
        <v>41.78</v>
      </c>
      <c r="D35" s="11">
        <f t="shared" si="1"/>
        <v>0.4178</v>
      </c>
      <c r="E35" s="11">
        <f t="shared" si="0"/>
        <v>42.197800000000001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24</v>
      </c>
      <c r="B37" s="9"/>
      <c r="C37" s="12">
        <v>27.99</v>
      </c>
      <c r="D37" s="11">
        <f t="shared" si="1"/>
        <v>0.27989999999999998</v>
      </c>
      <c r="E37" s="11">
        <f t="shared" si="0"/>
        <v>28.2699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25</v>
      </c>
      <c r="B39" s="14" t="s">
        <v>26</v>
      </c>
      <c r="C39" s="12">
        <v>31.82</v>
      </c>
      <c r="D39" s="11">
        <f t="shared" si="1"/>
        <v>0.31819999999999998</v>
      </c>
      <c r="E39" s="11">
        <f t="shared" si="0"/>
        <v>32.138199999999998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27</v>
      </c>
      <c r="B41" s="9" t="s">
        <v>28</v>
      </c>
      <c r="C41" s="12">
        <v>51.31</v>
      </c>
      <c r="D41" s="11">
        <f t="shared" si="1"/>
        <v>0.5131</v>
      </c>
      <c r="E41" s="11">
        <f t="shared" si="0"/>
        <v>51.823100000000004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29</v>
      </c>
      <c r="B43" s="9"/>
      <c r="C43" s="12">
        <v>51.31</v>
      </c>
      <c r="D43" s="11">
        <f t="shared" si="1"/>
        <v>0.5131</v>
      </c>
      <c r="E43" s="11">
        <f t="shared" si="0"/>
        <v>51.823100000000004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30</v>
      </c>
      <c r="B45" s="9" t="s">
        <v>31</v>
      </c>
      <c r="C45" s="12">
        <v>20.69</v>
      </c>
      <c r="D45" s="11">
        <f t="shared" si="1"/>
        <v>0.20690000000000003</v>
      </c>
      <c r="E45" s="11">
        <f t="shared" si="0"/>
        <v>20.896900000000002</v>
      </c>
    </row>
    <row r="46" spans="1:5" s="7" customFormat="1" x14ac:dyDescent="0.2">
      <c r="A46" s="7" t="s">
        <v>2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32</v>
      </c>
      <c r="B47" s="9" t="s">
        <v>33</v>
      </c>
      <c r="C47" s="12">
        <v>21.77</v>
      </c>
      <c r="D47" s="11">
        <f t="shared" si="1"/>
        <v>0.2177</v>
      </c>
      <c r="E47" s="11">
        <f t="shared" si="0"/>
        <v>21.9877</v>
      </c>
    </row>
    <row r="48" spans="1:5" s="7" customFormat="1" x14ac:dyDescent="0.2">
      <c r="B48" s="14" t="s">
        <v>34</v>
      </c>
      <c r="C48" s="12">
        <v>23.93</v>
      </c>
      <c r="D48" s="11">
        <f t="shared" si="1"/>
        <v>0.23930000000000001</v>
      </c>
      <c r="E48" s="11">
        <f t="shared" si="0"/>
        <v>24.1693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35</v>
      </c>
      <c r="B50" s="9"/>
      <c r="C50" s="12">
        <v>21.77</v>
      </c>
      <c r="D50" s="11">
        <f t="shared" si="1"/>
        <v>0.2177</v>
      </c>
      <c r="E50" s="11">
        <f t="shared" si="0"/>
        <v>21.9877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36</v>
      </c>
      <c r="B52" s="9"/>
      <c r="C52" s="12">
        <v>15.55</v>
      </c>
      <c r="D52" s="11">
        <f t="shared" si="1"/>
        <v>0.1555</v>
      </c>
      <c r="E52" s="11">
        <f t="shared" si="0"/>
        <v>15.705500000000001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37</v>
      </c>
      <c r="C54" s="12">
        <v>29.55</v>
      </c>
      <c r="D54" s="11">
        <f t="shared" si="1"/>
        <v>0.29550000000000004</v>
      </c>
      <c r="E54" s="11">
        <f t="shared" si="0"/>
        <v>29.845500000000001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38</v>
      </c>
      <c r="B56" s="7" t="s">
        <v>39</v>
      </c>
      <c r="C56" s="12">
        <v>41.6</v>
      </c>
      <c r="D56" s="11">
        <f t="shared" si="1"/>
        <v>0.41600000000000004</v>
      </c>
      <c r="E56" s="11">
        <f t="shared" si="0"/>
        <v>42.015999999999998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52</v>
      </c>
      <c r="B58" s="18" t="s">
        <v>40</v>
      </c>
      <c r="C58" s="12">
        <v>49.75</v>
      </c>
      <c r="D58" s="11">
        <f t="shared" si="1"/>
        <v>0.4975</v>
      </c>
      <c r="E58" s="11">
        <f t="shared" si="0"/>
        <v>50.247500000000002</v>
      </c>
    </row>
    <row r="59" spans="1:5" s="7" customFormat="1" x14ac:dyDescent="0.2">
      <c r="B59" s="18" t="s">
        <v>41</v>
      </c>
      <c r="C59" s="12">
        <v>55.97</v>
      </c>
      <c r="D59" s="11">
        <f t="shared" si="1"/>
        <v>0.55969999999999998</v>
      </c>
      <c r="E59" s="11">
        <f t="shared" si="0"/>
        <v>56.529699999999998</v>
      </c>
    </row>
    <row r="60" spans="1:5" s="7" customFormat="1" x14ac:dyDescent="0.2">
      <c r="B60" s="18" t="s">
        <v>50</v>
      </c>
      <c r="C60" s="21" t="s">
        <v>50</v>
      </c>
      <c r="D60" s="11"/>
      <c r="E60" s="11">
        <v>0</v>
      </c>
    </row>
    <row r="61" spans="1:5" s="7" customFormat="1" x14ac:dyDescent="0.2">
      <c r="A61" s="18" t="s">
        <v>51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53</v>
      </c>
      <c r="C62" s="12">
        <v>18.72</v>
      </c>
      <c r="D62" s="11">
        <f t="shared" si="1"/>
        <v>0.18720000000000001</v>
      </c>
      <c r="E62" s="11">
        <f t="shared" si="0"/>
        <v>18.9072</v>
      </c>
    </row>
    <row r="63" spans="1:5" s="7" customFormat="1" x14ac:dyDescent="0.2">
      <c r="A63" s="18"/>
      <c r="B63" s="18" t="s">
        <v>54</v>
      </c>
      <c r="C63" s="12">
        <v>29.12</v>
      </c>
      <c r="D63" s="11">
        <f t="shared" si="1"/>
        <v>0.29120000000000001</v>
      </c>
      <c r="E63" s="11">
        <f t="shared" si="0"/>
        <v>29.411200000000001</v>
      </c>
    </row>
    <row r="64" spans="1:5" s="7" customFormat="1" x14ac:dyDescent="0.2">
      <c r="A64" s="18"/>
      <c r="B64" s="18" t="s">
        <v>55</v>
      </c>
      <c r="C64" s="12">
        <v>30.16</v>
      </c>
      <c r="D64" s="11">
        <f t="shared" si="1"/>
        <v>0.30160000000000003</v>
      </c>
      <c r="E64" s="11">
        <f t="shared" si="0"/>
        <v>30.461600000000001</v>
      </c>
    </row>
    <row r="65" spans="1:5" s="7" customFormat="1" x14ac:dyDescent="0.2">
      <c r="C65" s="11"/>
      <c r="D65" s="11"/>
      <c r="E65" s="12"/>
    </row>
    <row r="66" spans="1:5" s="7" customFormat="1" x14ac:dyDescent="0.2">
      <c r="A66" s="7" t="s">
        <v>42</v>
      </c>
      <c r="C66" s="12">
        <v>24.1</v>
      </c>
      <c r="D66" s="11">
        <f t="shared" si="1"/>
        <v>0.24100000000000002</v>
      </c>
      <c r="E66" s="11">
        <f t="shared" si="0"/>
        <v>24.341000000000001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7" t="s">
        <v>43</v>
      </c>
      <c r="B69" s="28"/>
      <c r="C69" s="29"/>
      <c r="D69" s="29"/>
      <c r="E69" s="29"/>
    </row>
    <row r="70" spans="1:5" s="7" customFormat="1" x14ac:dyDescent="0.2"/>
    <row r="71" spans="1:5" s="7" customFormat="1" x14ac:dyDescent="0.2">
      <c r="A71" s="7" t="s">
        <v>44</v>
      </c>
    </row>
    <row r="72" spans="1:5" s="7" customFormat="1" x14ac:dyDescent="0.2">
      <c r="A72" s="7" t="s">
        <v>45</v>
      </c>
    </row>
    <row r="73" spans="1:5" s="7" customFormat="1" x14ac:dyDescent="0.2">
      <c r="A73" s="7" t="s">
        <v>46</v>
      </c>
    </row>
    <row r="74" spans="1:5" s="7" customFormat="1" x14ac:dyDescent="0.2">
      <c r="A74" t="s">
        <v>47</v>
      </c>
    </row>
    <row r="75" spans="1:5" s="7" customFormat="1" x14ac:dyDescent="0.2">
      <c r="A75" s="18" t="s">
        <v>63</v>
      </c>
    </row>
    <row r="76" spans="1:5" s="7" customFormat="1" x14ac:dyDescent="0.2">
      <c r="A76" s="7" t="s">
        <v>91</v>
      </c>
    </row>
    <row r="77" spans="1:5" s="7" customFormat="1" x14ac:dyDescent="0.2">
      <c r="A77" s="7" t="s">
        <v>92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>
    <oddFooter>&amp;R&amp;K00-049Developed by NAVFAC SW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1"/>
  <sheetViews>
    <sheetView showZeros="0" view="pageLayout" zoomScaleNormal="100" workbookViewId="0">
      <selection activeCell="E3" sqref="E3"/>
    </sheetView>
  </sheetViews>
  <sheetFormatPr defaultRowHeight="12.75" x14ac:dyDescent="0.2"/>
  <cols>
    <col min="1" max="1" width="22.42578125" customWidth="1"/>
    <col min="2" max="2" width="31.5703125" customWidth="1"/>
    <col min="3" max="4" width="11.140625" customWidth="1"/>
    <col min="5" max="5" width="13" customWidth="1"/>
    <col min="10" max="10" width="10.5703125" bestFit="1" customWidth="1"/>
  </cols>
  <sheetData>
    <row r="1" spans="1:10" s="23" customFormat="1" ht="52.5" customHeight="1" x14ac:dyDescent="0.2"/>
    <row r="2" spans="1:10" s="3" customFormat="1" ht="15.75" x14ac:dyDescent="0.25">
      <c r="A2" s="1" t="s">
        <v>66</v>
      </c>
      <c r="B2" s="2"/>
      <c r="C2" s="2"/>
      <c r="D2" s="2"/>
      <c r="E2" s="2"/>
      <c r="J2" s="4"/>
    </row>
    <row r="3" spans="1:10" s="3" customFormat="1" ht="15.75" x14ac:dyDescent="0.25">
      <c r="A3" s="5"/>
      <c r="B3" s="6"/>
      <c r="C3" s="6"/>
      <c r="D3" s="6"/>
      <c r="E3" s="31" t="s">
        <v>94</v>
      </c>
    </row>
    <row r="4" spans="1:10" s="7" customFormat="1" x14ac:dyDescent="0.2"/>
    <row r="5" spans="1:10" s="7" customFormat="1" ht="18.75" customHeight="1" x14ac:dyDescent="0.2">
      <c r="A5" s="8" t="s">
        <v>0</v>
      </c>
      <c r="B5" s="8" t="s">
        <v>1</v>
      </c>
      <c r="C5" s="16" t="s">
        <v>64</v>
      </c>
      <c r="D5" s="24" t="s">
        <v>58</v>
      </c>
      <c r="E5" s="8" t="s">
        <v>3</v>
      </c>
    </row>
    <row r="6" spans="1:10" s="7" customFormat="1" x14ac:dyDescent="0.2"/>
    <row r="7" spans="1:10" s="7" customFormat="1" x14ac:dyDescent="0.2">
      <c r="A7" s="9" t="s">
        <v>4</v>
      </c>
      <c r="B7" s="18" t="s">
        <v>49</v>
      </c>
      <c r="C7" s="10">
        <v>46.8</v>
      </c>
      <c r="D7" s="11">
        <f>SUM(C7*0.02)</f>
        <v>0.93599999999999994</v>
      </c>
      <c r="E7" s="11">
        <f t="shared" ref="E7:E66" si="0">SUM(C7+D7)</f>
        <v>47.735999999999997</v>
      </c>
    </row>
    <row r="8" spans="1:10" s="7" customFormat="1" x14ac:dyDescent="0.2">
      <c r="B8" s="18"/>
      <c r="C8" s="12"/>
      <c r="D8" s="11">
        <f t="shared" ref="D8:D66" si="1">SUM(C8*0.02)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56</v>
      </c>
      <c r="B11" s="19" t="s">
        <v>57</v>
      </c>
      <c r="C11" s="12">
        <v>5.2</v>
      </c>
      <c r="D11" s="11">
        <f t="shared" si="1"/>
        <v>0.10400000000000001</v>
      </c>
      <c r="E11" s="11">
        <f t="shared" si="0"/>
        <v>5.3040000000000003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5</v>
      </c>
      <c r="B13" s="9" t="s">
        <v>6</v>
      </c>
      <c r="C13" s="12">
        <v>24.1</v>
      </c>
      <c r="D13" s="11">
        <f t="shared" si="1"/>
        <v>0.48200000000000004</v>
      </c>
      <c r="E13" s="11">
        <f t="shared" si="0"/>
        <v>24.582000000000001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7</v>
      </c>
      <c r="B15" s="9"/>
      <c r="C15" s="12">
        <v>24.1</v>
      </c>
      <c r="D15" s="11">
        <f t="shared" si="1"/>
        <v>0.48200000000000004</v>
      </c>
      <c r="E15" s="11">
        <f t="shared" si="0"/>
        <v>24.582000000000001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8</v>
      </c>
      <c r="B17" s="9" t="s">
        <v>9</v>
      </c>
      <c r="C17" s="12">
        <v>308.26</v>
      </c>
      <c r="D17" s="11">
        <f t="shared" si="1"/>
        <v>6.1651999999999996</v>
      </c>
      <c r="E17" s="11">
        <f t="shared" si="0"/>
        <v>314.42520000000002</v>
      </c>
    </row>
    <row r="18" spans="1:5" s="7" customFormat="1" x14ac:dyDescent="0.2">
      <c r="B18" s="9" t="s">
        <v>10</v>
      </c>
      <c r="C18" s="12">
        <v>83.82</v>
      </c>
      <c r="D18" s="11">
        <f t="shared" si="1"/>
        <v>1.6763999999999999</v>
      </c>
      <c r="E18" s="11">
        <f t="shared" si="0"/>
        <v>85.496399999999994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11</v>
      </c>
      <c r="B20" s="9"/>
      <c r="C20" s="12">
        <v>37.32</v>
      </c>
      <c r="D20" s="11">
        <f t="shared" si="1"/>
        <v>0.74640000000000006</v>
      </c>
      <c r="E20" s="11">
        <f t="shared" si="0"/>
        <v>38.066400000000002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12</v>
      </c>
      <c r="B22" s="9"/>
      <c r="C22" s="12">
        <v>37.08</v>
      </c>
      <c r="D22" s="11">
        <f t="shared" si="1"/>
        <v>0.74159999999999993</v>
      </c>
      <c r="E22" s="11">
        <f t="shared" si="0"/>
        <v>37.821599999999997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13</v>
      </c>
      <c r="B24" s="9"/>
      <c r="C24" s="12">
        <v>29.12</v>
      </c>
      <c r="D24" s="11">
        <f t="shared" si="1"/>
        <v>0.58240000000000003</v>
      </c>
      <c r="E24" s="11">
        <f t="shared" si="0"/>
        <v>29.702400000000001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14</v>
      </c>
      <c r="B26" s="9"/>
      <c r="C26" s="12">
        <v>26.44</v>
      </c>
      <c r="D26" s="11">
        <f t="shared" si="1"/>
        <v>0.52880000000000005</v>
      </c>
      <c r="E26" s="11">
        <f t="shared" si="0"/>
        <v>26.968800000000002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15</v>
      </c>
      <c r="B28" s="9" t="s">
        <v>16</v>
      </c>
      <c r="C28" s="12">
        <v>29.55</v>
      </c>
      <c r="D28" s="11">
        <f t="shared" si="1"/>
        <v>0.59100000000000008</v>
      </c>
      <c r="E28" s="11">
        <f t="shared" si="0"/>
        <v>30.141000000000002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17</v>
      </c>
      <c r="B30" s="14" t="s">
        <v>18</v>
      </c>
      <c r="C30" s="12">
        <v>37.32</v>
      </c>
      <c r="D30" s="11">
        <f t="shared" si="1"/>
        <v>0.74640000000000006</v>
      </c>
      <c r="E30" s="11">
        <f t="shared" si="0"/>
        <v>38.066400000000002</v>
      </c>
    </row>
    <row r="31" spans="1:5" s="7" customFormat="1" x14ac:dyDescent="0.2">
      <c r="B31" s="9" t="s">
        <v>19</v>
      </c>
      <c r="C31" s="12">
        <v>99.51</v>
      </c>
      <c r="D31" s="11">
        <f t="shared" si="1"/>
        <v>1.9902000000000002</v>
      </c>
      <c r="E31" s="11">
        <f t="shared" si="0"/>
        <v>101.50020000000001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20</v>
      </c>
      <c r="B33" s="14" t="s">
        <v>21</v>
      </c>
      <c r="C33" s="12">
        <v>53.66</v>
      </c>
      <c r="D33" s="11">
        <f t="shared" si="1"/>
        <v>1.0731999999999999</v>
      </c>
      <c r="E33" s="11">
        <f t="shared" si="0"/>
        <v>54.733199999999997</v>
      </c>
    </row>
    <row r="34" spans="1:5" s="7" customFormat="1" x14ac:dyDescent="0.2">
      <c r="B34" s="14" t="s">
        <v>22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23</v>
      </c>
      <c r="B35" s="9"/>
      <c r="C35" s="12">
        <v>41.78</v>
      </c>
      <c r="D35" s="11">
        <f t="shared" si="1"/>
        <v>0.83560000000000001</v>
      </c>
      <c r="E35" s="11">
        <f t="shared" si="0"/>
        <v>42.615600000000001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24</v>
      </c>
      <c r="B37" s="9"/>
      <c r="C37" s="12">
        <v>27.99</v>
      </c>
      <c r="D37" s="11">
        <f t="shared" si="1"/>
        <v>0.55979999999999996</v>
      </c>
      <c r="E37" s="11">
        <f t="shared" si="0"/>
        <v>28.549799999999998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25</v>
      </c>
      <c r="B39" s="14" t="s">
        <v>26</v>
      </c>
      <c r="C39" s="12">
        <v>31.82</v>
      </c>
      <c r="D39" s="11">
        <f t="shared" si="1"/>
        <v>0.63639999999999997</v>
      </c>
      <c r="E39" s="11">
        <f t="shared" si="0"/>
        <v>32.456400000000002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27</v>
      </c>
      <c r="B41" s="9" t="s">
        <v>28</v>
      </c>
      <c r="C41" s="12">
        <v>51.31</v>
      </c>
      <c r="D41" s="11">
        <f t="shared" si="1"/>
        <v>1.0262</v>
      </c>
      <c r="E41" s="11">
        <f t="shared" si="0"/>
        <v>52.336200000000005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29</v>
      </c>
      <c r="B43" s="9"/>
      <c r="C43" s="12">
        <v>51.31</v>
      </c>
      <c r="D43" s="11">
        <f t="shared" si="1"/>
        <v>1.0262</v>
      </c>
      <c r="E43" s="11">
        <f t="shared" si="0"/>
        <v>52.336200000000005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30</v>
      </c>
      <c r="B45" s="9" t="s">
        <v>31</v>
      </c>
      <c r="C45" s="12">
        <v>20.69</v>
      </c>
      <c r="D45" s="11">
        <f t="shared" si="1"/>
        <v>0.41380000000000006</v>
      </c>
      <c r="E45" s="11">
        <f t="shared" si="0"/>
        <v>21.1038</v>
      </c>
    </row>
    <row r="46" spans="1:5" s="7" customFormat="1" x14ac:dyDescent="0.2">
      <c r="A46" s="7" t="s">
        <v>2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32</v>
      </c>
      <c r="B47" s="9" t="s">
        <v>33</v>
      </c>
      <c r="C47" s="12">
        <v>21.77</v>
      </c>
      <c r="D47" s="11">
        <f t="shared" si="1"/>
        <v>0.43540000000000001</v>
      </c>
      <c r="E47" s="11">
        <f t="shared" si="0"/>
        <v>22.205400000000001</v>
      </c>
    </row>
    <row r="48" spans="1:5" s="7" customFormat="1" x14ac:dyDescent="0.2">
      <c r="B48" s="14" t="s">
        <v>34</v>
      </c>
      <c r="C48" s="12">
        <v>23.93</v>
      </c>
      <c r="D48" s="11">
        <f t="shared" si="1"/>
        <v>0.47860000000000003</v>
      </c>
      <c r="E48" s="11">
        <f t="shared" si="0"/>
        <v>24.4086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35</v>
      </c>
      <c r="B50" s="9"/>
      <c r="C50" s="12">
        <v>21.77</v>
      </c>
      <c r="D50" s="11">
        <f t="shared" si="1"/>
        <v>0.43540000000000001</v>
      </c>
      <c r="E50" s="11">
        <f t="shared" si="0"/>
        <v>22.205400000000001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36</v>
      </c>
      <c r="B52" s="9"/>
      <c r="C52" s="12">
        <v>15.55</v>
      </c>
      <c r="D52" s="11">
        <f t="shared" si="1"/>
        <v>0.311</v>
      </c>
      <c r="E52" s="11">
        <f t="shared" si="0"/>
        <v>15.861000000000001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37</v>
      </c>
      <c r="C54" s="12">
        <v>29.55</v>
      </c>
      <c r="D54" s="11">
        <f t="shared" si="1"/>
        <v>0.59100000000000008</v>
      </c>
      <c r="E54" s="11">
        <f t="shared" si="0"/>
        <v>30.141000000000002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38</v>
      </c>
      <c r="B56" s="7" t="s">
        <v>39</v>
      </c>
      <c r="C56" s="12">
        <v>41.6</v>
      </c>
      <c r="D56" s="11">
        <f t="shared" si="1"/>
        <v>0.83200000000000007</v>
      </c>
      <c r="E56" s="11">
        <f t="shared" si="0"/>
        <v>42.432000000000002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52</v>
      </c>
      <c r="B58" s="18" t="s">
        <v>40</v>
      </c>
      <c r="C58" s="12">
        <v>49.75</v>
      </c>
      <c r="D58" s="11">
        <f t="shared" si="1"/>
        <v>0.995</v>
      </c>
      <c r="E58" s="11">
        <f t="shared" si="0"/>
        <v>50.744999999999997</v>
      </c>
    </row>
    <row r="59" spans="1:5" s="7" customFormat="1" x14ac:dyDescent="0.2">
      <c r="B59" s="18" t="s">
        <v>41</v>
      </c>
      <c r="C59" s="12">
        <v>55.97</v>
      </c>
      <c r="D59" s="11">
        <f t="shared" si="1"/>
        <v>1.1194</v>
      </c>
      <c r="E59" s="11">
        <f t="shared" si="0"/>
        <v>57.089399999999998</v>
      </c>
    </row>
    <row r="60" spans="1:5" s="7" customFormat="1" x14ac:dyDescent="0.2">
      <c r="B60" s="18" t="s">
        <v>50</v>
      </c>
      <c r="C60" s="21" t="s">
        <v>50</v>
      </c>
      <c r="D60" s="11"/>
      <c r="E60" s="11">
        <v>0</v>
      </c>
    </row>
    <row r="61" spans="1:5" s="7" customFormat="1" x14ac:dyDescent="0.2">
      <c r="A61" s="18" t="s">
        <v>51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53</v>
      </c>
      <c r="C62" s="12">
        <v>18.72</v>
      </c>
      <c r="D62" s="11">
        <f t="shared" si="1"/>
        <v>0.37440000000000001</v>
      </c>
      <c r="E62" s="11">
        <f t="shared" si="0"/>
        <v>19.0944</v>
      </c>
    </row>
    <row r="63" spans="1:5" s="7" customFormat="1" x14ac:dyDescent="0.2">
      <c r="A63" s="18"/>
      <c r="B63" s="18" t="s">
        <v>54</v>
      </c>
      <c r="C63" s="12">
        <v>29.12</v>
      </c>
      <c r="D63" s="11">
        <f t="shared" si="1"/>
        <v>0.58240000000000003</v>
      </c>
      <c r="E63" s="11">
        <f t="shared" si="0"/>
        <v>29.702400000000001</v>
      </c>
    </row>
    <row r="64" spans="1:5" s="7" customFormat="1" x14ac:dyDescent="0.2">
      <c r="A64" s="18"/>
      <c r="B64" s="18" t="s">
        <v>55</v>
      </c>
      <c r="C64" s="12">
        <v>30.16</v>
      </c>
      <c r="D64" s="11">
        <f t="shared" si="1"/>
        <v>0.60320000000000007</v>
      </c>
      <c r="E64" s="11">
        <f t="shared" si="0"/>
        <v>30.763200000000001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42</v>
      </c>
      <c r="C66" s="12">
        <v>24.1</v>
      </c>
      <c r="D66" s="11">
        <f t="shared" si="1"/>
        <v>0.48200000000000004</v>
      </c>
      <c r="E66" s="11">
        <f t="shared" si="0"/>
        <v>24.582000000000001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7" t="s">
        <v>43</v>
      </c>
      <c r="B69" s="28"/>
      <c r="C69" s="29"/>
      <c r="D69" s="29"/>
      <c r="E69" s="29"/>
    </row>
    <row r="70" spans="1:5" s="7" customFormat="1" x14ac:dyDescent="0.2"/>
    <row r="71" spans="1:5" s="7" customFormat="1" x14ac:dyDescent="0.2">
      <c r="A71" s="7" t="s">
        <v>44</v>
      </c>
    </row>
    <row r="72" spans="1:5" s="7" customFormat="1" x14ac:dyDescent="0.2">
      <c r="A72" s="7" t="s">
        <v>45</v>
      </c>
    </row>
    <row r="73" spans="1:5" s="7" customFormat="1" x14ac:dyDescent="0.2">
      <c r="A73" s="7" t="s">
        <v>46</v>
      </c>
    </row>
    <row r="74" spans="1:5" s="7" customFormat="1" x14ac:dyDescent="0.2">
      <c r="A74" t="s">
        <v>47</v>
      </c>
    </row>
    <row r="75" spans="1:5" s="7" customFormat="1" x14ac:dyDescent="0.2">
      <c r="A75" s="18" t="s">
        <v>63</v>
      </c>
    </row>
    <row r="76" spans="1:5" s="7" customFormat="1" x14ac:dyDescent="0.2">
      <c r="A76" s="7" t="s">
        <v>91</v>
      </c>
    </row>
    <row r="77" spans="1:5" s="7" customFormat="1" x14ac:dyDescent="0.2">
      <c r="A77" s="7" t="s">
        <v>92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>
    <oddFooter>&amp;R&amp;K00-048Developed by NAVFAC SW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1"/>
  <sheetViews>
    <sheetView showZeros="0" view="pageLayout" zoomScaleNormal="100" workbookViewId="0">
      <selection activeCell="E3" sqref="E3"/>
    </sheetView>
  </sheetViews>
  <sheetFormatPr defaultRowHeight="12.75" x14ac:dyDescent="0.2"/>
  <cols>
    <col min="1" max="1" width="22.42578125" customWidth="1"/>
    <col min="2" max="2" width="31.5703125" customWidth="1"/>
    <col min="3" max="4" width="11.140625" customWidth="1"/>
    <col min="5" max="5" width="13" customWidth="1"/>
    <col min="10" max="10" width="10.5703125" bestFit="1" customWidth="1"/>
  </cols>
  <sheetData>
    <row r="1" spans="1:10" s="23" customFormat="1" ht="52.5" customHeight="1" x14ac:dyDescent="0.2"/>
    <row r="2" spans="1:10" s="3" customFormat="1" ht="15.75" x14ac:dyDescent="0.25">
      <c r="A2" s="1" t="s">
        <v>67</v>
      </c>
      <c r="B2" s="2"/>
      <c r="C2" s="2"/>
      <c r="D2" s="2"/>
      <c r="E2" s="2"/>
      <c r="J2" s="4"/>
    </row>
    <row r="3" spans="1:10" s="3" customFormat="1" ht="15.75" x14ac:dyDescent="0.25">
      <c r="A3" s="5"/>
      <c r="B3" s="6"/>
      <c r="C3" s="6"/>
      <c r="D3" s="6"/>
      <c r="E3" s="31" t="s">
        <v>94</v>
      </c>
    </row>
    <row r="4" spans="1:10" s="7" customFormat="1" x14ac:dyDescent="0.2"/>
    <row r="5" spans="1:10" s="7" customFormat="1" ht="18.75" customHeight="1" x14ac:dyDescent="0.2">
      <c r="A5" s="8" t="s">
        <v>0</v>
      </c>
      <c r="B5" s="8" t="s">
        <v>1</v>
      </c>
      <c r="C5" s="16" t="s">
        <v>64</v>
      </c>
      <c r="D5" s="24" t="s">
        <v>61</v>
      </c>
      <c r="E5" s="8" t="s">
        <v>3</v>
      </c>
    </row>
    <row r="6" spans="1:10" s="7" customFormat="1" x14ac:dyDescent="0.2"/>
    <row r="7" spans="1:10" s="7" customFormat="1" x14ac:dyDescent="0.2">
      <c r="A7" s="9" t="s">
        <v>4</v>
      </c>
      <c r="B7" s="18" t="s">
        <v>49</v>
      </c>
      <c r="C7" s="10">
        <v>46.8</v>
      </c>
      <c r="D7" s="11">
        <f>SUM(C7*0.03)</f>
        <v>1.4039999999999999</v>
      </c>
      <c r="E7" s="11">
        <f t="shared" ref="E7:E66" si="0">SUM(C7+D7)</f>
        <v>48.203999999999994</v>
      </c>
    </row>
    <row r="8" spans="1:10" s="7" customFormat="1" x14ac:dyDescent="0.2">
      <c r="B8" s="18"/>
      <c r="C8" s="12"/>
      <c r="D8" s="11">
        <f t="shared" ref="D8:D66" si="1">SUM(C8*0.03)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56</v>
      </c>
      <c r="B11" s="19" t="s">
        <v>57</v>
      </c>
      <c r="C11" s="12">
        <v>5.2</v>
      </c>
      <c r="D11" s="11">
        <f t="shared" si="1"/>
        <v>0.156</v>
      </c>
      <c r="E11" s="11">
        <f t="shared" si="0"/>
        <v>5.3559999999999999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5</v>
      </c>
      <c r="B13" s="9" t="s">
        <v>6</v>
      </c>
      <c r="C13" s="12">
        <v>24.1</v>
      </c>
      <c r="D13" s="11">
        <f t="shared" si="1"/>
        <v>0.72299999999999998</v>
      </c>
      <c r="E13" s="11">
        <f t="shared" si="0"/>
        <v>24.823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7</v>
      </c>
      <c r="B15" s="9"/>
      <c r="C15" s="12">
        <v>24.1</v>
      </c>
      <c r="D15" s="11">
        <f t="shared" si="1"/>
        <v>0.72299999999999998</v>
      </c>
      <c r="E15" s="11">
        <f t="shared" si="0"/>
        <v>24.823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8</v>
      </c>
      <c r="B17" s="9" t="s">
        <v>9</v>
      </c>
      <c r="C17" s="12">
        <v>308.26</v>
      </c>
      <c r="D17" s="11">
        <f t="shared" si="1"/>
        <v>9.2477999999999998</v>
      </c>
      <c r="E17" s="11">
        <f t="shared" si="0"/>
        <v>317.50779999999997</v>
      </c>
    </row>
    <row r="18" spans="1:5" s="7" customFormat="1" x14ac:dyDescent="0.2">
      <c r="B18" s="9" t="s">
        <v>10</v>
      </c>
      <c r="C18" s="12">
        <v>83.82</v>
      </c>
      <c r="D18" s="11">
        <f t="shared" si="1"/>
        <v>2.5145999999999997</v>
      </c>
      <c r="E18" s="11">
        <f t="shared" si="0"/>
        <v>86.334599999999995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11</v>
      </c>
      <c r="B20" s="9"/>
      <c r="C20" s="12">
        <v>37.32</v>
      </c>
      <c r="D20" s="11">
        <f t="shared" si="1"/>
        <v>1.1195999999999999</v>
      </c>
      <c r="E20" s="11">
        <f t="shared" si="0"/>
        <v>38.439599999999999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12</v>
      </c>
      <c r="B22" s="9"/>
      <c r="C22" s="12">
        <v>37.08</v>
      </c>
      <c r="D22" s="11">
        <f t="shared" si="1"/>
        <v>1.1123999999999998</v>
      </c>
      <c r="E22" s="11">
        <f t="shared" si="0"/>
        <v>38.192399999999999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13</v>
      </c>
      <c r="B24" s="9"/>
      <c r="C24" s="12">
        <v>29.12</v>
      </c>
      <c r="D24" s="11">
        <f t="shared" si="1"/>
        <v>0.87360000000000004</v>
      </c>
      <c r="E24" s="11">
        <f t="shared" si="0"/>
        <v>29.993600000000001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14</v>
      </c>
      <c r="B26" s="9"/>
      <c r="C26" s="12">
        <v>26.44</v>
      </c>
      <c r="D26" s="11">
        <f t="shared" si="1"/>
        <v>0.79320000000000002</v>
      </c>
      <c r="E26" s="11">
        <f t="shared" si="0"/>
        <v>27.2332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15</v>
      </c>
      <c r="B28" s="9" t="s">
        <v>16</v>
      </c>
      <c r="C28" s="12">
        <v>29.55</v>
      </c>
      <c r="D28" s="11">
        <f t="shared" si="1"/>
        <v>0.88649999999999995</v>
      </c>
      <c r="E28" s="11">
        <f t="shared" si="0"/>
        <v>30.436500000000002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17</v>
      </c>
      <c r="B30" s="14" t="s">
        <v>18</v>
      </c>
      <c r="C30" s="12">
        <v>37.32</v>
      </c>
      <c r="D30" s="11">
        <f t="shared" si="1"/>
        <v>1.1195999999999999</v>
      </c>
      <c r="E30" s="11">
        <f t="shared" si="0"/>
        <v>38.439599999999999</v>
      </c>
    </row>
    <row r="31" spans="1:5" s="7" customFormat="1" x14ac:dyDescent="0.2">
      <c r="B31" s="9" t="s">
        <v>19</v>
      </c>
      <c r="C31" s="12">
        <v>99.51</v>
      </c>
      <c r="D31" s="11">
        <f t="shared" si="1"/>
        <v>2.9853000000000001</v>
      </c>
      <c r="E31" s="11">
        <f t="shared" si="0"/>
        <v>102.4953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20</v>
      </c>
      <c r="B33" s="14" t="s">
        <v>21</v>
      </c>
      <c r="C33" s="12">
        <v>53.66</v>
      </c>
      <c r="D33" s="11">
        <f t="shared" si="1"/>
        <v>1.6097999999999999</v>
      </c>
      <c r="E33" s="11">
        <f t="shared" si="0"/>
        <v>55.269799999999996</v>
      </c>
    </row>
    <row r="34" spans="1:5" s="7" customFormat="1" x14ac:dyDescent="0.2">
      <c r="B34" s="14" t="s">
        <v>22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23</v>
      </c>
      <c r="B35" s="9"/>
      <c r="C35" s="12">
        <v>41.78</v>
      </c>
      <c r="D35" s="11">
        <f t="shared" si="1"/>
        <v>1.2534000000000001</v>
      </c>
      <c r="E35" s="11">
        <f t="shared" si="0"/>
        <v>43.0334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24</v>
      </c>
      <c r="B37" s="9"/>
      <c r="C37" s="12">
        <v>27.99</v>
      </c>
      <c r="D37" s="11">
        <f t="shared" si="1"/>
        <v>0.83969999999999989</v>
      </c>
      <c r="E37" s="11">
        <f t="shared" si="0"/>
        <v>28.829699999999999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25</v>
      </c>
      <c r="B39" s="14" t="s">
        <v>26</v>
      </c>
      <c r="C39" s="12">
        <v>31.82</v>
      </c>
      <c r="D39" s="11">
        <f t="shared" si="1"/>
        <v>0.9546</v>
      </c>
      <c r="E39" s="11">
        <f t="shared" si="0"/>
        <v>32.7746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27</v>
      </c>
      <c r="B41" s="9" t="s">
        <v>28</v>
      </c>
      <c r="C41" s="12">
        <v>51.31</v>
      </c>
      <c r="D41" s="11">
        <f t="shared" si="1"/>
        <v>1.5393000000000001</v>
      </c>
      <c r="E41" s="11">
        <f t="shared" si="0"/>
        <v>52.849299999999999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29</v>
      </c>
      <c r="B43" s="9"/>
      <c r="C43" s="12">
        <v>51.31</v>
      </c>
      <c r="D43" s="11">
        <f t="shared" si="1"/>
        <v>1.5393000000000001</v>
      </c>
      <c r="E43" s="11">
        <f t="shared" si="0"/>
        <v>52.849299999999999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30</v>
      </c>
      <c r="B45" s="9" t="s">
        <v>31</v>
      </c>
      <c r="C45" s="12">
        <v>20.69</v>
      </c>
      <c r="D45" s="11">
        <f t="shared" si="1"/>
        <v>0.62070000000000003</v>
      </c>
      <c r="E45" s="11">
        <f t="shared" si="0"/>
        <v>21.310700000000001</v>
      </c>
    </row>
    <row r="46" spans="1:5" s="7" customFormat="1" x14ac:dyDescent="0.2">
      <c r="A46" s="7" t="s">
        <v>2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32</v>
      </c>
      <c r="B47" s="9" t="s">
        <v>33</v>
      </c>
      <c r="C47" s="12">
        <v>21.77</v>
      </c>
      <c r="D47" s="11">
        <f t="shared" si="1"/>
        <v>0.65310000000000001</v>
      </c>
      <c r="E47" s="11">
        <f t="shared" si="0"/>
        <v>22.423099999999998</v>
      </c>
    </row>
    <row r="48" spans="1:5" s="7" customFormat="1" x14ac:dyDescent="0.2">
      <c r="B48" s="14" t="s">
        <v>34</v>
      </c>
      <c r="C48" s="12">
        <v>23.93</v>
      </c>
      <c r="D48" s="11">
        <f t="shared" si="1"/>
        <v>0.71789999999999998</v>
      </c>
      <c r="E48" s="11">
        <f t="shared" si="0"/>
        <v>24.6479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35</v>
      </c>
      <c r="B50" s="9"/>
      <c r="C50" s="12">
        <v>21.77</v>
      </c>
      <c r="D50" s="11">
        <f t="shared" si="1"/>
        <v>0.65310000000000001</v>
      </c>
      <c r="E50" s="11">
        <f t="shared" si="0"/>
        <v>22.423099999999998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36</v>
      </c>
      <c r="B52" s="9"/>
      <c r="C52" s="12">
        <v>15.55</v>
      </c>
      <c r="D52" s="11">
        <f t="shared" si="1"/>
        <v>0.46650000000000003</v>
      </c>
      <c r="E52" s="11">
        <f t="shared" si="0"/>
        <v>16.016500000000001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37</v>
      </c>
      <c r="C54" s="12">
        <v>29.55</v>
      </c>
      <c r="D54" s="11">
        <f t="shared" si="1"/>
        <v>0.88649999999999995</v>
      </c>
      <c r="E54" s="11">
        <f t="shared" si="0"/>
        <v>30.436500000000002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38</v>
      </c>
      <c r="B56" s="7" t="s">
        <v>39</v>
      </c>
      <c r="C56" s="12">
        <v>41.6</v>
      </c>
      <c r="D56" s="11">
        <f t="shared" si="1"/>
        <v>1.248</v>
      </c>
      <c r="E56" s="11">
        <f t="shared" si="0"/>
        <v>42.847999999999999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52</v>
      </c>
      <c r="B58" s="18" t="s">
        <v>40</v>
      </c>
      <c r="C58" s="12">
        <v>49.75</v>
      </c>
      <c r="D58" s="11">
        <f t="shared" si="1"/>
        <v>1.4924999999999999</v>
      </c>
      <c r="E58" s="11">
        <f t="shared" si="0"/>
        <v>51.2425</v>
      </c>
    </row>
    <row r="59" spans="1:5" s="7" customFormat="1" x14ac:dyDescent="0.2">
      <c r="B59" s="18" t="s">
        <v>41</v>
      </c>
      <c r="C59" s="12">
        <v>55.97</v>
      </c>
      <c r="D59" s="11">
        <f t="shared" si="1"/>
        <v>1.6790999999999998</v>
      </c>
      <c r="E59" s="11">
        <f t="shared" si="0"/>
        <v>57.649099999999997</v>
      </c>
    </row>
    <row r="60" spans="1:5" s="7" customFormat="1" x14ac:dyDescent="0.2">
      <c r="B60" s="18" t="s">
        <v>50</v>
      </c>
      <c r="C60" s="21" t="s">
        <v>50</v>
      </c>
      <c r="D60" s="11">
        <v>0</v>
      </c>
      <c r="E60" s="11">
        <v>0</v>
      </c>
    </row>
    <row r="61" spans="1:5" s="7" customFormat="1" x14ac:dyDescent="0.2">
      <c r="A61" s="18" t="s">
        <v>51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53</v>
      </c>
      <c r="C62" s="12">
        <v>18.72</v>
      </c>
      <c r="D62" s="11">
        <f t="shared" si="1"/>
        <v>0.56159999999999999</v>
      </c>
      <c r="E62" s="11">
        <f t="shared" si="0"/>
        <v>19.281599999999997</v>
      </c>
    </row>
    <row r="63" spans="1:5" s="7" customFormat="1" x14ac:dyDescent="0.2">
      <c r="A63" s="18"/>
      <c r="B63" s="18" t="s">
        <v>54</v>
      </c>
      <c r="C63" s="12">
        <v>29.12</v>
      </c>
      <c r="D63" s="11">
        <f t="shared" si="1"/>
        <v>0.87360000000000004</v>
      </c>
      <c r="E63" s="11">
        <f t="shared" si="0"/>
        <v>29.993600000000001</v>
      </c>
    </row>
    <row r="64" spans="1:5" s="7" customFormat="1" x14ac:dyDescent="0.2">
      <c r="A64" s="18"/>
      <c r="B64" s="18" t="s">
        <v>55</v>
      </c>
      <c r="C64" s="12">
        <v>30.16</v>
      </c>
      <c r="D64" s="11">
        <f t="shared" si="1"/>
        <v>0.90479999999999994</v>
      </c>
      <c r="E64" s="11">
        <f t="shared" si="0"/>
        <v>31.064800000000002</v>
      </c>
    </row>
    <row r="65" spans="1:5" s="7" customFormat="1" x14ac:dyDescent="0.2">
      <c r="C65" s="11"/>
      <c r="D65" s="11"/>
      <c r="E65" s="12"/>
    </row>
    <row r="66" spans="1:5" s="7" customFormat="1" x14ac:dyDescent="0.2">
      <c r="A66" s="7" t="s">
        <v>42</v>
      </c>
      <c r="C66" s="12">
        <v>24.1</v>
      </c>
      <c r="D66" s="11">
        <f t="shared" si="1"/>
        <v>0.72299999999999998</v>
      </c>
      <c r="E66" s="11">
        <f t="shared" si="0"/>
        <v>24.823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7" t="s">
        <v>43</v>
      </c>
      <c r="B69" s="28"/>
      <c r="C69" s="29"/>
      <c r="D69" s="29"/>
      <c r="E69" s="29"/>
    </row>
    <row r="70" spans="1:5" s="7" customFormat="1" x14ac:dyDescent="0.2"/>
    <row r="71" spans="1:5" s="7" customFormat="1" x14ac:dyDescent="0.2">
      <c r="A71" s="7" t="s">
        <v>44</v>
      </c>
    </row>
    <row r="72" spans="1:5" s="7" customFormat="1" x14ac:dyDescent="0.2">
      <c r="A72" s="7" t="s">
        <v>45</v>
      </c>
    </row>
    <row r="73" spans="1:5" s="7" customFormat="1" x14ac:dyDescent="0.2">
      <c r="A73" s="7" t="s">
        <v>46</v>
      </c>
    </row>
    <row r="74" spans="1:5" s="7" customFormat="1" x14ac:dyDescent="0.2">
      <c r="A74" t="s">
        <v>47</v>
      </c>
    </row>
    <row r="75" spans="1:5" s="7" customFormat="1" x14ac:dyDescent="0.2">
      <c r="A75" s="18" t="s">
        <v>63</v>
      </c>
    </row>
    <row r="76" spans="1:5" s="7" customFormat="1" x14ac:dyDescent="0.2">
      <c r="A76" s="7" t="s">
        <v>91</v>
      </c>
    </row>
    <row r="77" spans="1:5" s="7" customFormat="1" x14ac:dyDescent="0.2">
      <c r="A77" s="7" t="s">
        <v>92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>
    <oddFooter>&amp;R&amp;K00-049Developed by NAVFAC SW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1"/>
  <sheetViews>
    <sheetView showZeros="0" view="pageLayout" zoomScaleNormal="100" workbookViewId="0">
      <selection activeCell="E3" sqref="E3"/>
    </sheetView>
  </sheetViews>
  <sheetFormatPr defaultRowHeight="12.75" x14ac:dyDescent="0.2"/>
  <cols>
    <col min="1" max="1" width="22.42578125" customWidth="1"/>
    <col min="2" max="2" width="31.5703125" customWidth="1"/>
    <col min="3" max="4" width="11.140625" customWidth="1"/>
    <col min="5" max="5" width="13" customWidth="1"/>
    <col min="10" max="10" width="10.5703125" bestFit="1" customWidth="1"/>
  </cols>
  <sheetData>
    <row r="1" spans="1:10" s="23" customFormat="1" ht="52.5" customHeight="1" x14ac:dyDescent="0.2"/>
    <row r="2" spans="1:10" s="3" customFormat="1" ht="15.75" x14ac:dyDescent="0.25">
      <c r="A2" s="1" t="s">
        <v>68</v>
      </c>
      <c r="B2" s="2"/>
      <c r="C2" s="2"/>
      <c r="D2" s="2"/>
      <c r="E2" s="2"/>
      <c r="J2" s="4"/>
    </row>
    <row r="3" spans="1:10" s="3" customFormat="1" ht="15.75" x14ac:dyDescent="0.25">
      <c r="A3" s="5"/>
      <c r="B3" s="6"/>
      <c r="C3" s="6"/>
      <c r="D3" s="6"/>
      <c r="E3" s="31" t="s">
        <v>94</v>
      </c>
    </row>
    <row r="4" spans="1:10" s="7" customFormat="1" x14ac:dyDescent="0.2"/>
    <row r="5" spans="1:10" s="7" customFormat="1" ht="18.75" customHeight="1" x14ac:dyDescent="0.2">
      <c r="A5" s="8" t="s">
        <v>0</v>
      </c>
      <c r="B5" s="8" t="s">
        <v>1</v>
      </c>
      <c r="C5" s="16" t="s">
        <v>64</v>
      </c>
      <c r="D5" s="24" t="s">
        <v>59</v>
      </c>
      <c r="E5" s="8" t="s">
        <v>3</v>
      </c>
    </row>
    <row r="6" spans="1:10" s="7" customFormat="1" x14ac:dyDescent="0.2"/>
    <row r="7" spans="1:10" s="7" customFormat="1" x14ac:dyDescent="0.2">
      <c r="A7" s="9" t="s">
        <v>4</v>
      </c>
      <c r="B7" s="18" t="s">
        <v>49</v>
      </c>
      <c r="C7" s="10">
        <v>46.8</v>
      </c>
      <c r="D7" s="11">
        <f>SUM(C7*0.04)</f>
        <v>1.8719999999999999</v>
      </c>
      <c r="E7" s="11">
        <f t="shared" ref="E7:E66" si="0">SUM(C7+D7)</f>
        <v>48.671999999999997</v>
      </c>
    </row>
    <row r="8" spans="1:10" s="7" customFormat="1" x14ac:dyDescent="0.2">
      <c r="B8" s="18"/>
      <c r="C8" s="12"/>
      <c r="D8" s="11">
        <f t="shared" ref="D8:D66" si="1">SUM(C8*0.04)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56</v>
      </c>
      <c r="B11" s="19" t="s">
        <v>57</v>
      </c>
      <c r="C11" s="12">
        <v>5.2</v>
      </c>
      <c r="D11" s="11">
        <f t="shared" si="1"/>
        <v>0.20800000000000002</v>
      </c>
      <c r="E11" s="11">
        <f t="shared" si="0"/>
        <v>5.4080000000000004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5</v>
      </c>
      <c r="B13" s="9" t="s">
        <v>6</v>
      </c>
      <c r="C13" s="12">
        <v>24.1</v>
      </c>
      <c r="D13" s="11">
        <f t="shared" si="1"/>
        <v>0.96400000000000008</v>
      </c>
      <c r="E13" s="11">
        <f t="shared" si="0"/>
        <v>25.064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7</v>
      </c>
      <c r="B15" s="9"/>
      <c r="C15" s="12">
        <v>24.1</v>
      </c>
      <c r="D15" s="11">
        <f t="shared" si="1"/>
        <v>0.96400000000000008</v>
      </c>
      <c r="E15" s="11">
        <f t="shared" si="0"/>
        <v>25.064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8</v>
      </c>
      <c r="B17" s="9" t="s">
        <v>9</v>
      </c>
      <c r="C17" s="12">
        <v>308.26</v>
      </c>
      <c r="D17" s="11">
        <f t="shared" si="1"/>
        <v>12.330399999999999</v>
      </c>
      <c r="E17" s="11">
        <f t="shared" si="0"/>
        <v>320.59039999999999</v>
      </c>
    </row>
    <row r="18" spans="1:5" s="7" customFormat="1" x14ac:dyDescent="0.2">
      <c r="B18" s="9" t="s">
        <v>10</v>
      </c>
      <c r="C18" s="12">
        <v>83.82</v>
      </c>
      <c r="D18" s="11">
        <f t="shared" si="1"/>
        <v>3.3527999999999998</v>
      </c>
      <c r="E18" s="11">
        <f t="shared" si="0"/>
        <v>87.172799999999995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11</v>
      </c>
      <c r="B20" s="9"/>
      <c r="C20" s="12">
        <v>37.32</v>
      </c>
      <c r="D20" s="11">
        <f t="shared" si="1"/>
        <v>1.4928000000000001</v>
      </c>
      <c r="E20" s="11">
        <f t="shared" si="0"/>
        <v>38.812800000000003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12</v>
      </c>
      <c r="B22" s="9"/>
      <c r="C22" s="12">
        <v>37.08</v>
      </c>
      <c r="D22" s="11">
        <f t="shared" si="1"/>
        <v>1.4831999999999999</v>
      </c>
      <c r="E22" s="11">
        <f t="shared" si="0"/>
        <v>38.563199999999995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13</v>
      </c>
      <c r="B24" s="9"/>
      <c r="C24" s="12">
        <v>29.12</v>
      </c>
      <c r="D24" s="11">
        <f t="shared" si="1"/>
        <v>1.1648000000000001</v>
      </c>
      <c r="E24" s="11">
        <f t="shared" si="0"/>
        <v>30.284800000000001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14</v>
      </c>
      <c r="B26" s="9"/>
      <c r="C26" s="12">
        <v>26.44</v>
      </c>
      <c r="D26" s="11">
        <f t="shared" si="1"/>
        <v>1.0576000000000001</v>
      </c>
      <c r="E26" s="11">
        <f t="shared" si="0"/>
        <v>27.497600000000002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15</v>
      </c>
      <c r="B28" s="9" t="s">
        <v>16</v>
      </c>
      <c r="C28" s="12">
        <v>29.55</v>
      </c>
      <c r="D28" s="11">
        <f t="shared" si="1"/>
        <v>1.1820000000000002</v>
      </c>
      <c r="E28" s="11">
        <f t="shared" si="0"/>
        <v>30.731999999999999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17</v>
      </c>
      <c r="B30" s="14" t="s">
        <v>18</v>
      </c>
      <c r="C30" s="12">
        <v>37.32</v>
      </c>
      <c r="D30" s="11">
        <f t="shared" si="1"/>
        <v>1.4928000000000001</v>
      </c>
      <c r="E30" s="11">
        <f t="shared" si="0"/>
        <v>38.812800000000003</v>
      </c>
    </row>
    <row r="31" spans="1:5" s="7" customFormat="1" x14ac:dyDescent="0.2">
      <c r="B31" s="9" t="s">
        <v>19</v>
      </c>
      <c r="C31" s="12">
        <v>99.51</v>
      </c>
      <c r="D31" s="11">
        <f t="shared" si="1"/>
        <v>3.9804000000000004</v>
      </c>
      <c r="E31" s="11">
        <f t="shared" si="0"/>
        <v>103.49040000000001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20</v>
      </c>
      <c r="B33" s="14" t="s">
        <v>21</v>
      </c>
      <c r="C33" s="12">
        <v>53.66</v>
      </c>
      <c r="D33" s="11">
        <f t="shared" si="1"/>
        <v>2.1463999999999999</v>
      </c>
      <c r="E33" s="11">
        <f t="shared" si="0"/>
        <v>55.806399999999996</v>
      </c>
    </row>
    <row r="34" spans="1:5" s="7" customFormat="1" x14ac:dyDescent="0.2">
      <c r="B34" s="14" t="s">
        <v>22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23</v>
      </c>
      <c r="B35" s="9"/>
      <c r="C35" s="12">
        <v>41.78</v>
      </c>
      <c r="D35" s="11">
        <f t="shared" si="1"/>
        <v>1.6712</v>
      </c>
      <c r="E35" s="11">
        <f t="shared" si="0"/>
        <v>43.4512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24</v>
      </c>
      <c r="B37" s="9"/>
      <c r="C37" s="12">
        <v>27.99</v>
      </c>
      <c r="D37" s="11">
        <f t="shared" si="1"/>
        <v>1.1195999999999999</v>
      </c>
      <c r="E37" s="11">
        <f t="shared" si="0"/>
        <v>29.109599999999997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25</v>
      </c>
      <c r="B39" s="14" t="s">
        <v>26</v>
      </c>
      <c r="C39" s="12">
        <v>31.82</v>
      </c>
      <c r="D39" s="11">
        <f t="shared" si="1"/>
        <v>1.2727999999999999</v>
      </c>
      <c r="E39" s="11">
        <f t="shared" si="0"/>
        <v>33.092799999999997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27</v>
      </c>
      <c r="B41" s="9" t="s">
        <v>28</v>
      </c>
      <c r="C41" s="12">
        <v>51.31</v>
      </c>
      <c r="D41" s="11">
        <f t="shared" si="1"/>
        <v>2.0524</v>
      </c>
      <c r="E41" s="11">
        <f t="shared" si="0"/>
        <v>53.362400000000001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29</v>
      </c>
      <c r="B43" s="9"/>
      <c r="C43" s="12">
        <v>51.31</v>
      </c>
      <c r="D43" s="11">
        <f t="shared" si="1"/>
        <v>2.0524</v>
      </c>
      <c r="E43" s="11">
        <f t="shared" si="0"/>
        <v>53.362400000000001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30</v>
      </c>
      <c r="B45" s="9" t="s">
        <v>31</v>
      </c>
      <c r="C45" s="12">
        <v>20.69</v>
      </c>
      <c r="D45" s="11">
        <f t="shared" si="1"/>
        <v>0.82760000000000011</v>
      </c>
      <c r="E45" s="11">
        <f t="shared" si="0"/>
        <v>21.517600000000002</v>
      </c>
    </row>
    <row r="46" spans="1:5" s="7" customFormat="1" x14ac:dyDescent="0.2">
      <c r="A46" s="7" t="s">
        <v>2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32</v>
      </c>
      <c r="B47" s="9" t="s">
        <v>33</v>
      </c>
      <c r="C47" s="12">
        <v>21.77</v>
      </c>
      <c r="D47" s="11">
        <f t="shared" si="1"/>
        <v>0.87080000000000002</v>
      </c>
      <c r="E47" s="11">
        <f t="shared" si="0"/>
        <v>22.640799999999999</v>
      </c>
    </row>
    <row r="48" spans="1:5" s="7" customFormat="1" x14ac:dyDescent="0.2">
      <c r="B48" s="14" t="s">
        <v>34</v>
      </c>
      <c r="C48" s="12">
        <v>23.93</v>
      </c>
      <c r="D48" s="11">
        <f t="shared" si="1"/>
        <v>0.95720000000000005</v>
      </c>
      <c r="E48" s="11">
        <f t="shared" si="0"/>
        <v>24.8872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35</v>
      </c>
      <c r="B50" s="9"/>
      <c r="C50" s="12">
        <v>21.77</v>
      </c>
      <c r="D50" s="11">
        <f t="shared" si="1"/>
        <v>0.87080000000000002</v>
      </c>
      <c r="E50" s="11">
        <f t="shared" si="0"/>
        <v>22.640799999999999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36</v>
      </c>
      <c r="B52" s="9"/>
      <c r="C52" s="12">
        <v>15.55</v>
      </c>
      <c r="D52" s="11">
        <f t="shared" si="1"/>
        <v>0.622</v>
      </c>
      <c r="E52" s="11">
        <f t="shared" si="0"/>
        <v>16.172000000000001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37</v>
      </c>
      <c r="C54" s="12">
        <v>29.55</v>
      </c>
      <c r="D54" s="11">
        <f t="shared" si="1"/>
        <v>1.1820000000000002</v>
      </c>
      <c r="E54" s="11">
        <f t="shared" si="0"/>
        <v>30.731999999999999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38</v>
      </c>
      <c r="B56" s="7" t="s">
        <v>39</v>
      </c>
      <c r="C56" s="12">
        <v>41.6</v>
      </c>
      <c r="D56" s="11">
        <f t="shared" si="1"/>
        <v>1.6640000000000001</v>
      </c>
      <c r="E56" s="11">
        <f t="shared" si="0"/>
        <v>43.264000000000003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52</v>
      </c>
      <c r="B58" s="18" t="s">
        <v>40</v>
      </c>
      <c r="C58" s="12">
        <v>49.75</v>
      </c>
      <c r="D58" s="11">
        <f t="shared" si="1"/>
        <v>1.99</v>
      </c>
      <c r="E58" s="11">
        <f t="shared" si="0"/>
        <v>51.74</v>
      </c>
    </row>
    <row r="59" spans="1:5" s="7" customFormat="1" x14ac:dyDescent="0.2">
      <c r="B59" s="18" t="s">
        <v>41</v>
      </c>
      <c r="C59" s="12">
        <v>55.97</v>
      </c>
      <c r="D59" s="11">
        <f t="shared" si="1"/>
        <v>2.2387999999999999</v>
      </c>
      <c r="E59" s="11">
        <f t="shared" si="0"/>
        <v>58.208799999999997</v>
      </c>
    </row>
    <row r="60" spans="1:5" s="7" customFormat="1" x14ac:dyDescent="0.2">
      <c r="B60" s="18" t="s">
        <v>50</v>
      </c>
      <c r="C60" s="21" t="s">
        <v>50</v>
      </c>
      <c r="D60" s="11"/>
      <c r="E60" s="11">
        <v>0</v>
      </c>
    </row>
    <row r="61" spans="1:5" s="7" customFormat="1" x14ac:dyDescent="0.2">
      <c r="A61" s="18" t="s">
        <v>51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53</v>
      </c>
      <c r="C62" s="12">
        <v>18.72</v>
      </c>
      <c r="D62" s="11">
        <f t="shared" si="1"/>
        <v>0.74880000000000002</v>
      </c>
      <c r="E62" s="11">
        <f t="shared" si="0"/>
        <v>19.468799999999998</v>
      </c>
    </row>
    <row r="63" spans="1:5" s="7" customFormat="1" x14ac:dyDescent="0.2">
      <c r="A63" s="18"/>
      <c r="B63" s="18" t="s">
        <v>54</v>
      </c>
      <c r="C63" s="12">
        <v>29.12</v>
      </c>
      <c r="D63" s="11">
        <f t="shared" si="1"/>
        <v>1.1648000000000001</v>
      </c>
      <c r="E63" s="11">
        <f t="shared" si="0"/>
        <v>30.284800000000001</v>
      </c>
    </row>
    <row r="64" spans="1:5" s="7" customFormat="1" x14ac:dyDescent="0.2">
      <c r="A64" s="18"/>
      <c r="B64" s="18" t="s">
        <v>55</v>
      </c>
      <c r="C64" s="12">
        <v>30.16</v>
      </c>
      <c r="D64" s="11">
        <f t="shared" si="1"/>
        <v>1.2064000000000001</v>
      </c>
      <c r="E64" s="11">
        <f t="shared" si="0"/>
        <v>31.366399999999999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42</v>
      </c>
      <c r="C66" s="12">
        <v>24.1</v>
      </c>
      <c r="D66" s="11">
        <f t="shared" si="1"/>
        <v>0.96400000000000008</v>
      </c>
      <c r="E66" s="11">
        <f t="shared" si="0"/>
        <v>25.064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7" t="s">
        <v>43</v>
      </c>
      <c r="B69" s="28"/>
      <c r="C69" s="29"/>
      <c r="D69" s="29"/>
      <c r="E69" s="29"/>
    </row>
    <row r="70" spans="1:5" s="7" customFormat="1" x14ac:dyDescent="0.2"/>
    <row r="71" spans="1:5" s="7" customFormat="1" x14ac:dyDescent="0.2">
      <c r="A71" s="7" t="s">
        <v>44</v>
      </c>
    </row>
    <row r="72" spans="1:5" s="7" customFormat="1" x14ac:dyDescent="0.2">
      <c r="A72" s="7" t="s">
        <v>45</v>
      </c>
    </row>
    <row r="73" spans="1:5" s="7" customFormat="1" x14ac:dyDescent="0.2">
      <c r="A73" s="7" t="s">
        <v>46</v>
      </c>
    </row>
    <row r="74" spans="1:5" s="7" customFormat="1" x14ac:dyDescent="0.2">
      <c r="A74" t="s">
        <v>47</v>
      </c>
    </row>
    <row r="75" spans="1:5" s="7" customFormat="1" x14ac:dyDescent="0.2">
      <c r="A75" s="18" t="s">
        <v>63</v>
      </c>
    </row>
    <row r="76" spans="1:5" s="7" customFormat="1" x14ac:dyDescent="0.2">
      <c r="A76" s="7" t="s">
        <v>91</v>
      </c>
    </row>
    <row r="77" spans="1:5" s="7" customFormat="1" x14ac:dyDescent="0.2">
      <c r="A77" s="7" t="s">
        <v>92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>
    <oddFooter>&amp;R&amp;K00-049Developed by NAVFAC SW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1"/>
  <sheetViews>
    <sheetView showZeros="0" view="pageLayout" zoomScaleNormal="100" workbookViewId="0">
      <selection activeCell="E3" sqref="E3"/>
    </sheetView>
  </sheetViews>
  <sheetFormatPr defaultRowHeight="12.75" x14ac:dyDescent="0.2"/>
  <cols>
    <col min="1" max="1" width="22.42578125" customWidth="1"/>
    <col min="2" max="2" width="31.5703125" customWidth="1"/>
    <col min="3" max="4" width="11.140625" customWidth="1"/>
    <col min="5" max="5" width="13" customWidth="1"/>
    <col min="10" max="10" width="10.5703125" bestFit="1" customWidth="1"/>
  </cols>
  <sheetData>
    <row r="1" spans="1:10" s="23" customFormat="1" ht="52.5" customHeight="1" x14ac:dyDescent="0.2"/>
    <row r="2" spans="1:10" s="3" customFormat="1" ht="15.75" x14ac:dyDescent="0.25">
      <c r="A2" s="1" t="s">
        <v>69</v>
      </c>
      <c r="B2" s="2"/>
      <c r="C2" s="2"/>
      <c r="D2" s="2"/>
      <c r="E2" s="2"/>
      <c r="J2" s="4"/>
    </row>
    <row r="3" spans="1:10" s="3" customFormat="1" ht="15.75" x14ac:dyDescent="0.25">
      <c r="A3" s="5"/>
      <c r="B3" s="6"/>
      <c r="C3" s="6"/>
      <c r="D3" s="6"/>
      <c r="E3" s="31" t="s">
        <v>94</v>
      </c>
    </row>
    <row r="4" spans="1:10" s="7" customFormat="1" x14ac:dyDescent="0.2"/>
    <row r="5" spans="1:10" s="7" customFormat="1" ht="18.75" customHeight="1" x14ac:dyDescent="0.2">
      <c r="A5" s="8" t="s">
        <v>0</v>
      </c>
      <c r="B5" s="8" t="s">
        <v>1</v>
      </c>
      <c r="C5" s="16" t="s">
        <v>64</v>
      </c>
      <c r="D5" s="24" t="s">
        <v>70</v>
      </c>
      <c r="E5" s="8" t="s">
        <v>3</v>
      </c>
    </row>
    <row r="6" spans="1:10" s="7" customFormat="1" x14ac:dyDescent="0.2"/>
    <row r="7" spans="1:10" s="7" customFormat="1" x14ac:dyDescent="0.2">
      <c r="A7" s="9" t="s">
        <v>4</v>
      </c>
      <c r="B7" s="18" t="s">
        <v>49</v>
      </c>
      <c r="C7" s="10">
        <v>46.8</v>
      </c>
      <c r="D7" s="11">
        <f>SUM(C7*0.05)</f>
        <v>2.34</v>
      </c>
      <c r="E7" s="11">
        <f t="shared" ref="E7:E66" si="0">SUM(C7+D7)</f>
        <v>49.14</v>
      </c>
    </row>
    <row r="8" spans="1:10" s="7" customFormat="1" x14ac:dyDescent="0.2">
      <c r="B8" s="18"/>
      <c r="C8" s="12"/>
      <c r="D8" s="11">
        <f t="shared" ref="D8:D66" si="1">SUM(C8*0.05)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56</v>
      </c>
      <c r="B11" s="19" t="s">
        <v>57</v>
      </c>
      <c r="C11" s="12">
        <v>5.2</v>
      </c>
      <c r="D11" s="11">
        <f t="shared" si="1"/>
        <v>0.26</v>
      </c>
      <c r="E11" s="11">
        <f t="shared" si="0"/>
        <v>5.46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5</v>
      </c>
      <c r="B13" s="9" t="s">
        <v>6</v>
      </c>
      <c r="C13" s="12">
        <v>24.1</v>
      </c>
      <c r="D13" s="11">
        <f t="shared" si="1"/>
        <v>1.2050000000000001</v>
      </c>
      <c r="E13" s="11">
        <f t="shared" si="0"/>
        <v>25.305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7</v>
      </c>
      <c r="B15" s="9"/>
      <c r="C15" s="12">
        <v>24.1</v>
      </c>
      <c r="D15" s="11">
        <f t="shared" si="1"/>
        <v>1.2050000000000001</v>
      </c>
      <c r="E15" s="11">
        <f t="shared" si="0"/>
        <v>25.305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8</v>
      </c>
      <c r="B17" s="9" t="s">
        <v>9</v>
      </c>
      <c r="C17" s="12">
        <v>308.26</v>
      </c>
      <c r="D17" s="11">
        <f t="shared" si="1"/>
        <v>15.413</v>
      </c>
      <c r="E17" s="11">
        <f t="shared" si="0"/>
        <v>323.673</v>
      </c>
    </row>
    <row r="18" spans="1:5" s="7" customFormat="1" x14ac:dyDescent="0.2">
      <c r="B18" s="9" t="s">
        <v>10</v>
      </c>
      <c r="C18" s="12">
        <v>83.82</v>
      </c>
      <c r="D18" s="11">
        <f t="shared" si="1"/>
        <v>4.1909999999999998</v>
      </c>
      <c r="E18" s="11">
        <f t="shared" si="0"/>
        <v>88.010999999999996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11</v>
      </c>
      <c r="B20" s="9"/>
      <c r="C20" s="12">
        <v>37.32</v>
      </c>
      <c r="D20" s="11">
        <f t="shared" si="1"/>
        <v>1.8660000000000001</v>
      </c>
      <c r="E20" s="11">
        <f t="shared" si="0"/>
        <v>39.186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12</v>
      </c>
      <c r="B22" s="9"/>
      <c r="C22" s="12">
        <v>37.08</v>
      </c>
      <c r="D22" s="11">
        <f t="shared" si="1"/>
        <v>1.8540000000000001</v>
      </c>
      <c r="E22" s="11">
        <f t="shared" si="0"/>
        <v>38.933999999999997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13</v>
      </c>
      <c r="B24" s="9"/>
      <c r="C24" s="12">
        <v>29.12</v>
      </c>
      <c r="D24" s="11">
        <f t="shared" si="1"/>
        <v>1.4560000000000002</v>
      </c>
      <c r="E24" s="11">
        <f t="shared" si="0"/>
        <v>30.576000000000001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14</v>
      </c>
      <c r="B26" s="9"/>
      <c r="C26" s="12">
        <v>26.44</v>
      </c>
      <c r="D26" s="11">
        <f t="shared" si="1"/>
        <v>1.3220000000000001</v>
      </c>
      <c r="E26" s="11">
        <f t="shared" si="0"/>
        <v>27.762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15</v>
      </c>
      <c r="B28" s="9" t="s">
        <v>16</v>
      </c>
      <c r="C28" s="12">
        <v>29.55</v>
      </c>
      <c r="D28" s="11">
        <f t="shared" si="1"/>
        <v>1.4775</v>
      </c>
      <c r="E28" s="11">
        <f t="shared" si="0"/>
        <v>31.0275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17</v>
      </c>
      <c r="B30" s="14" t="s">
        <v>18</v>
      </c>
      <c r="C30" s="12">
        <v>37.32</v>
      </c>
      <c r="D30" s="11">
        <f t="shared" si="1"/>
        <v>1.8660000000000001</v>
      </c>
      <c r="E30" s="11">
        <f t="shared" si="0"/>
        <v>39.186</v>
      </c>
    </row>
    <row r="31" spans="1:5" s="7" customFormat="1" x14ac:dyDescent="0.2">
      <c r="B31" s="9" t="s">
        <v>19</v>
      </c>
      <c r="C31" s="12">
        <v>99.51</v>
      </c>
      <c r="D31" s="11">
        <f t="shared" si="1"/>
        <v>4.9755000000000003</v>
      </c>
      <c r="E31" s="11">
        <f t="shared" si="0"/>
        <v>104.4855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20</v>
      </c>
      <c r="B33" s="14" t="s">
        <v>21</v>
      </c>
      <c r="C33" s="12">
        <v>53.66</v>
      </c>
      <c r="D33" s="11">
        <f t="shared" si="1"/>
        <v>2.6829999999999998</v>
      </c>
      <c r="E33" s="11">
        <f t="shared" si="0"/>
        <v>56.342999999999996</v>
      </c>
    </row>
    <row r="34" spans="1:5" s="7" customFormat="1" x14ac:dyDescent="0.2">
      <c r="B34" s="14" t="s">
        <v>22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23</v>
      </c>
      <c r="B35" s="9"/>
      <c r="C35" s="12">
        <v>41.78</v>
      </c>
      <c r="D35" s="11">
        <f t="shared" si="1"/>
        <v>2.089</v>
      </c>
      <c r="E35" s="11">
        <f t="shared" si="0"/>
        <v>43.869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24</v>
      </c>
      <c r="B37" s="9"/>
      <c r="C37" s="12">
        <v>27.99</v>
      </c>
      <c r="D37" s="11">
        <f t="shared" si="1"/>
        <v>1.3995</v>
      </c>
      <c r="E37" s="11">
        <f t="shared" si="0"/>
        <v>29.389499999999998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25</v>
      </c>
      <c r="B39" s="14" t="s">
        <v>26</v>
      </c>
      <c r="C39" s="12">
        <v>31.82</v>
      </c>
      <c r="D39" s="11">
        <f t="shared" si="1"/>
        <v>1.5910000000000002</v>
      </c>
      <c r="E39" s="11">
        <f t="shared" si="0"/>
        <v>33.411000000000001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27</v>
      </c>
      <c r="B41" s="9" t="s">
        <v>28</v>
      </c>
      <c r="C41" s="12">
        <v>51.31</v>
      </c>
      <c r="D41" s="11">
        <f t="shared" si="1"/>
        <v>2.5655000000000001</v>
      </c>
      <c r="E41" s="11">
        <f t="shared" si="0"/>
        <v>53.875500000000002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29</v>
      </c>
      <c r="B43" s="9"/>
      <c r="C43" s="12">
        <v>51.31</v>
      </c>
      <c r="D43" s="11">
        <f t="shared" si="1"/>
        <v>2.5655000000000001</v>
      </c>
      <c r="E43" s="11">
        <f t="shared" si="0"/>
        <v>53.875500000000002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30</v>
      </c>
      <c r="B45" s="9" t="s">
        <v>31</v>
      </c>
      <c r="C45" s="12">
        <v>20.69</v>
      </c>
      <c r="D45" s="11">
        <f t="shared" si="1"/>
        <v>1.0345000000000002</v>
      </c>
      <c r="E45" s="11">
        <f t="shared" si="0"/>
        <v>21.724500000000003</v>
      </c>
    </row>
    <row r="46" spans="1:5" s="7" customFormat="1" x14ac:dyDescent="0.2">
      <c r="A46" s="7" t="s">
        <v>2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32</v>
      </c>
      <c r="B47" s="9" t="s">
        <v>33</v>
      </c>
      <c r="C47" s="12">
        <v>21.77</v>
      </c>
      <c r="D47" s="11">
        <f t="shared" si="1"/>
        <v>1.0885</v>
      </c>
      <c r="E47" s="11">
        <f t="shared" si="0"/>
        <v>22.858499999999999</v>
      </c>
    </row>
    <row r="48" spans="1:5" s="7" customFormat="1" x14ac:dyDescent="0.2">
      <c r="B48" s="14" t="s">
        <v>34</v>
      </c>
      <c r="C48" s="12">
        <v>23.93</v>
      </c>
      <c r="D48" s="11">
        <f t="shared" si="1"/>
        <v>1.1965000000000001</v>
      </c>
      <c r="E48" s="11">
        <f t="shared" si="0"/>
        <v>25.1265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35</v>
      </c>
      <c r="B50" s="9"/>
      <c r="C50" s="12">
        <v>21.77</v>
      </c>
      <c r="D50" s="11">
        <f t="shared" si="1"/>
        <v>1.0885</v>
      </c>
      <c r="E50" s="11">
        <f t="shared" si="0"/>
        <v>22.858499999999999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36</v>
      </c>
      <c r="B52" s="9"/>
      <c r="C52" s="12">
        <v>15.55</v>
      </c>
      <c r="D52" s="11">
        <f t="shared" si="1"/>
        <v>0.77750000000000008</v>
      </c>
      <c r="E52" s="11">
        <f t="shared" si="0"/>
        <v>16.327500000000001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37</v>
      </c>
      <c r="C54" s="12">
        <v>29.55</v>
      </c>
      <c r="D54" s="11">
        <f t="shared" si="1"/>
        <v>1.4775</v>
      </c>
      <c r="E54" s="11">
        <f t="shared" si="0"/>
        <v>31.0275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38</v>
      </c>
      <c r="B56" s="7" t="s">
        <v>39</v>
      </c>
      <c r="C56" s="12">
        <v>41.6</v>
      </c>
      <c r="D56" s="11">
        <f t="shared" si="1"/>
        <v>2.08</v>
      </c>
      <c r="E56" s="11">
        <f t="shared" si="0"/>
        <v>43.68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52</v>
      </c>
      <c r="B58" s="18" t="s">
        <v>40</v>
      </c>
      <c r="C58" s="12">
        <v>49.75</v>
      </c>
      <c r="D58" s="11">
        <f t="shared" si="1"/>
        <v>2.4875000000000003</v>
      </c>
      <c r="E58" s="11">
        <f t="shared" si="0"/>
        <v>52.237499999999997</v>
      </c>
    </row>
    <row r="59" spans="1:5" s="7" customFormat="1" x14ac:dyDescent="0.2">
      <c r="B59" s="18" t="s">
        <v>41</v>
      </c>
      <c r="C59" s="12">
        <v>55.97</v>
      </c>
      <c r="D59" s="11">
        <f t="shared" si="1"/>
        <v>2.7985000000000002</v>
      </c>
      <c r="E59" s="11">
        <f t="shared" si="0"/>
        <v>58.768499999999996</v>
      </c>
    </row>
    <row r="60" spans="1:5" s="7" customFormat="1" x14ac:dyDescent="0.2">
      <c r="B60" s="18" t="s">
        <v>50</v>
      </c>
      <c r="C60" s="21" t="s">
        <v>50</v>
      </c>
      <c r="D60" s="11"/>
      <c r="E60" s="11">
        <v>0</v>
      </c>
    </row>
    <row r="61" spans="1:5" s="7" customFormat="1" x14ac:dyDescent="0.2">
      <c r="A61" s="18" t="s">
        <v>51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53</v>
      </c>
      <c r="C62" s="12">
        <v>18.72</v>
      </c>
      <c r="D62" s="11">
        <f t="shared" si="1"/>
        <v>0.93599999999999994</v>
      </c>
      <c r="E62" s="11">
        <f t="shared" si="0"/>
        <v>19.655999999999999</v>
      </c>
    </row>
    <row r="63" spans="1:5" s="7" customFormat="1" x14ac:dyDescent="0.2">
      <c r="A63" s="18"/>
      <c r="B63" s="18" t="s">
        <v>54</v>
      </c>
      <c r="C63" s="12">
        <v>29.12</v>
      </c>
      <c r="D63" s="11">
        <f t="shared" si="1"/>
        <v>1.4560000000000002</v>
      </c>
      <c r="E63" s="11">
        <f t="shared" si="0"/>
        <v>30.576000000000001</v>
      </c>
    </row>
    <row r="64" spans="1:5" s="7" customFormat="1" x14ac:dyDescent="0.2">
      <c r="A64" s="18"/>
      <c r="B64" s="18" t="s">
        <v>55</v>
      </c>
      <c r="C64" s="12">
        <v>30.16</v>
      </c>
      <c r="D64" s="11">
        <f t="shared" si="1"/>
        <v>1.508</v>
      </c>
      <c r="E64" s="11">
        <f t="shared" si="0"/>
        <v>31.667999999999999</v>
      </c>
    </row>
    <row r="65" spans="1:5" s="7" customFormat="1" x14ac:dyDescent="0.2">
      <c r="C65" s="11"/>
      <c r="D65" s="11"/>
      <c r="E65" s="12"/>
    </row>
    <row r="66" spans="1:5" s="7" customFormat="1" x14ac:dyDescent="0.2">
      <c r="A66" s="7" t="s">
        <v>42</v>
      </c>
      <c r="C66" s="12">
        <v>24.1</v>
      </c>
      <c r="D66" s="11">
        <f t="shared" si="1"/>
        <v>1.2050000000000001</v>
      </c>
      <c r="E66" s="11">
        <f t="shared" si="0"/>
        <v>25.305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7" t="s">
        <v>43</v>
      </c>
      <c r="B69" s="28"/>
      <c r="C69" s="29"/>
      <c r="D69" s="29"/>
      <c r="E69" s="29"/>
    </row>
    <row r="70" spans="1:5" s="7" customFormat="1" x14ac:dyDescent="0.2"/>
    <row r="71" spans="1:5" s="7" customFormat="1" x14ac:dyDescent="0.2">
      <c r="A71" s="7" t="s">
        <v>44</v>
      </c>
    </row>
    <row r="72" spans="1:5" s="7" customFormat="1" x14ac:dyDescent="0.2">
      <c r="A72" s="7" t="s">
        <v>45</v>
      </c>
    </row>
    <row r="73" spans="1:5" s="7" customFormat="1" x14ac:dyDescent="0.2">
      <c r="A73" s="7" t="s">
        <v>46</v>
      </c>
    </row>
    <row r="74" spans="1:5" s="7" customFormat="1" x14ac:dyDescent="0.2">
      <c r="A74" t="s">
        <v>47</v>
      </c>
    </row>
    <row r="75" spans="1:5" s="7" customFormat="1" x14ac:dyDescent="0.2">
      <c r="A75" s="18" t="s">
        <v>63</v>
      </c>
    </row>
    <row r="76" spans="1:5" s="7" customFormat="1" x14ac:dyDescent="0.2">
      <c r="A76" s="7" t="s">
        <v>91</v>
      </c>
    </row>
    <row r="77" spans="1:5" s="7" customFormat="1" x14ac:dyDescent="0.2">
      <c r="A77" s="7" t="s">
        <v>92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>
    <oddFooter>&amp;R&amp;K00-049Developed by NAVFAC SW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0"/>
  <sheetViews>
    <sheetView showZeros="0" view="pageLayout" zoomScaleNormal="100" workbookViewId="0">
      <selection activeCell="B18" sqref="B18"/>
    </sheetView>
  </sheetViews>
  <sheetFormatPr defaultRowHeight="12.75" x14ac:dyDescent="0.2"/>
  <cols>
    <col min="1" max="1" width="22.42578125" customWidth="1"/>
    <col min="2" max="2" width="31.5703125" customWidth="1"/>
    <col min="3" max="4" width="11.140625" customWidth="1"/>
    <col min="5" max="5" width="13" customWidth="1"/>
    <col min="10" max="10" width="10.5703125" bestFit="1" customWidth="1"/>
  </cols>
  <sheetData>
    <row r="1" spans="1:10" s="23" customFormat="1" ht="52.5" customHeight="1" x14ac:dyDescent="0.2"/>
    <row r="2" spans="1:10" s="3" customFormat="1" ht="15.75" x14ac:dyDescent="0.25">
      <c r="A2" s="1" t="s">
        <v>71</v>
      </c>
      <c r="B2" s="2"/>
      <c r="C2" s="2"/>
      <c r="D2" s="2"/>
      <c r="E2" s="2"/>
      <c r="J2" s="4"/>
    </row>
    <row r="3" spans="1:10" s="3" customFormat="1" ht="15.75" x14ac:dyDescent="0.25">
      <c r="A3" s="5"/>
      <c r="B3" s="6"/>
      <c r="C3" s="6"/>
      <c r="D3" s="6"/>
      <c r="E3" s="31" t="s">
        <v>94</v>
      </c>
    </row>
    <row r="4" spans="1:10" s="7" customFormat="1" x14ac:dyDescent="0.2"/>
    <row r="5" spans="1:10" s="7" customFormat="1" ht="18.75" customHeight="1" x14ac:dyDescent="0.2">
      <c r="A5" s="8" t="s">
        <v>0</v>
      </c>
      <c r="B5" s="8" t="s">
        <v>1</v>
      </c>
      <c r="C5" s="16" t="s">
        <v>64</v>
      </c>
      <c r="D5" s="24" t="s">
        <v>72</v>
      </c>
      <c r="E5" s="8" t="s">
        <v>3</v>
      </c>
    </row>
    <row r="6" spans="1:10" s="7" customFormat="1" x14ac:dyDescent="0.2"/>
    <row r="7" spans="1:10" s="7" customFormat="1" x14ac:dyDescent="0.2">
      <c r="A7" s="9" t="s">
        <v>4</v>
      </c>
      <c r="B7" s="18" t="s">
        <v>49</v>
      </c>
      <c r="C7" s="10">
        <v>46.8</v>
      </c>
      <c r="D7" s="11">
        <f>SUM(C7*0.06)</f>
        <v>2.8079999999999998</v>
      </c>
      <c r="E7" s="11">
        <f t="shared" ref="E7:E65" si="0">SUM(C7+D7)</f>
        <v>49.607999999999997</v>
      </c>
    </row>
    <row r="8" spans="1:10" s="7" customFormat="1" x14ac:dyDescent="0.2">
      <c r="B8" s="18"/>
      <c r="C8" s="12"/>
      <c r="D8" s="11">
        <f t="shared" ref="D8:D65" si="1">SUM(C8*0.06)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56</v>
      </c>
      <c r="B11" s="19" t="s">
        <v>57</v>
      </c>
      <c r="C11" s="12">
        <v>5.2</v>
      </c>
      <c r="D11" s="11">
        <f t="shared" si="1"/>
        <v>0.312</v>
      </c>
      <c r="E11" s="11">
        <f t="shared" si="0"/>
        <v>5.5120000000000005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5</v>
      </c>
      <c r="B13" s="9" t="s">
        <v>6</v>
      </c>
      <c r="C13" s="12">
        <v>24.1</v>
      </c>
      <c r="D13" s="11">
        <f t="shared" si="1"/>
        <v>1.446</v>
      </c>
      <c r="E13" s="11">
        <f t="shared" si="0"/>
        <v>25.546000000000003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7</v>
      </c>
      <c r="B15" s="9"/>
      <c r="C15" s="12">
        <v>24.1</v>
      </c>
      <c r="D15" s="11">
        <f t="shared" si="1"/>
        <v>1.446</v>
      </c>
      <c r="E15" s="11">
        <f t="shared" si="0"/>
        <v>25.546000000000003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8</v>
      </c>
      <c r="B17" s="9" t="s">
        <v>9</v>
      </c>
      <c r="C17" s="12">
        <v>308.26</v>
      </c>
      <c r="D17" s="11">
        <f t="shared" si="1"/>
        <v>18.4956</v>
      </c>
      <c r="E17" s="11">
        <f t="shared" si="0"/>
        <v>326.75560000000002</v>
      </c>
    </row>
    <row r="18" spans="1:5" s="7" customFormat="1" x14ac:dyDescent="0.2">
      <c r="B18" s="9" t="s">
        <v>10</v>
      </c>
      <c r="C18" s="12">
        <v>83.82</v>
      </c>
      <c r="D18" s="11">
        <f t="shared" si="1"/>
        <v>5.0291999999999994</v>
      </c>
      <c r="E18" s="11">
        <f t="shared" si="0"/>
        <v>88.849199999999996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11</v>
      </c>
      <c r="B20" s="9"/>
      <c r="C20" s="12">
        <v>37.32</v>
      </c>
      <c r="D20" s="11">
        <f t="shared" si="1"/>
        <v>2.2391999999999999</v>
      </c>
      <c r="E20" s="11">
        <f t="shared" si="0"/>
        <v>39.559199999999997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12</v>
      </c>
      <c r="B22" s="9"/>
      <c r="C22" s="12">
        <v>37.08</v>
      </c>
      <c r="D22" s="11">
        <f t="shared" si="1"/>
        <v>2.2247999999999997</v>
      </c>
      <c r="E22" s="11">
        <f t="shared" si="0"/>
        <v>39.3048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13</v>
      </c>
      <c r="B24" s="9"/>
      <c r="C24" s="12">
        <v>29.12</v>
      </c>
      <c r="D24" s="11">
        <f t="shared" si="1"/>
        <v>1.7472000000000001</v>
      </c>
      <c r="E24" s="11">
        <f t="shared" si="0"/>
        <v>30.8672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14</v>
      </c>
      <c r="B26" s="9"/>
      <c r="C26" s="12">
        <v>26.44</v>
      </c>
      <c r="D26" s="11">
        <f t="shared" si="1"/>
        <v>1.5864</v>
      </c>
      <c r="E26" s="11">
        <f t="shared" si="0"/>
        <v>28.026400000000002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15</v>
      </c>
      <c r="B28" s="9" t="s">
        <v>16</v>
      </c>
      <c r="C28" s="12">
        <v>29.55</v>
      </c>
      <c r="D28" s="11">
        <f t="shared" si="1"/>
        <v>1.7729999999999999</v>
      </c>
      <c r="E28" s="11">
        <f t="shared" si="0"/>
        <v>31.323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17</v>
      </c>
      <c r="B30" s="14" t="s">
        <v>18</v>
      </c>
      <c r="C30" s="12">
        <v>37.32</v>
      </c>
      <c r="D30" s="11">
        <f t="shared" si="1"/>
        <v>2.2391999999999999</v>
      </c>
      <c r="E30" s="11">
        <f t="shared" si="0"/>
        <v>39.559199999999997</v>
      </c>
    </row>
    <row r="31" spans="1:5" s="7" customFormat="1" x14ac:dyDescent="0.2">
      <c r="B31" s="9" t="s">
        <v>19</v>
      </c>
      <c r="C31" s="12">
        <v>99.51</v>
      </c>
      <c r="D31" s="11">
        <f t="shared" si="1"/>
        <v>5.9706000000000001</v>
      </c>
      <c r="E31" s="11">
        <f t="shared" si="0"/>
        <v>105.48060000000001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20</v>
      </c>
      <c r="B33" s="14" t="s">
        <v>21</v>
      </c>
      <c r="C33" s="12">
        <v>53.66</v>
      </c>
      <c r="D33" s="11">
        <f t="shared" si="1"/>
        <v>3.2195999999999998</v>
      </c>
      <c r="E33" s="11">
        <f t="shared" si="0"/>
        <v>56.879599999999996</v>
      </c>
    </row>
    <row r="34" spans="1:5" s="7" customFormat="1" x14ac:dyDescent="0.2">
      <c r="B34" s="14" t="s">
        <v>22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23</v>
      </c>
      <c r="B35" s="9"/>
      <c r="C35" s="12">
        <v>41.78</v>
      </c>
      <c r="D35" s="11">
        <f t="shared" si="1"/>
        <v>2.5068000000000001</v>
      </c>
      <c r="E35" s="11">
        <f t="shared" si="0"/>
        <v>44.286799999999999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24</v>
      </c>
      <c r="B37" s="9"/>
      <c r="C37" s="12">
        <v>27.99</v>
      </c>
      <c r="D37" s="11">
        <f t="shared" si="1"/>
        <v>1.6793999999999998</v>
      </c>
      <c r="E37" s="11">
        <f t="shared" si="0"/>
        <v>29.6694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25</v>
      </c>
      <c r="B39" s="14" t="s">
        <v>26</v>
      </c>
      <c r="C39" s="12">
        <v>31.82</v>
      </c>
      <c r="D39" s="11">
        <f t="shared" si="1"/>
        <v>1.9092</v>
      </c>
      <c r="E39" s="11">
        <f t="shared" si="0"/>
        <v>33.729199999999999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27</v>
      </c>
      <c r="B41" s="9" t="s">
        <v>28</v>
      </c>
      <c r="C41" s="12">
        <v>51.31</v>
      </c>
      <c r="D41" s="11">
        <f t="shared" si="1"/>
        <v>3.0786000000000002</v>
      </c>
      <c r="E41" s="11">
        <f t="shared" si="0"/>
        <v>54.388600000000004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29</v>
      </c>
      <c r="B43" s="9"/>
      <c r="C43" s="12">
        <v>51.31</v>
      </c>
      <c r="D43" s="11">
        <f t="shared" si="1"/>
        <v>3.0786000000000002</v>
      </c>
      <c r="E43" s="11">
        <f t="shared" si="0"/>
        <v>54.388600000000004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30</v>
      </c>
      <c r="B45" s="9" t="s">
        <v>31</v>
      </c>
      <c r="C45" s="12">
        <v>20.69</v>
      </c>
      <c r="D45" s="11">
        <f t="shared" si="1"/>
        <v>1.2414000000000001</v>
      </c>
      <c r="E45" s="11">
        <f t="shared" si="0"/>
        <v>21.9314</v>
      </c>
    </row>
    <row r="46" spans="1:5" s="7" customFormat="1" x14ac:dyDescent="0.2">
      <c r="A46" s="7" t="s">
        <v>2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32</v>
      </c>
      <c r="B47" s="9" t="s">
        <v>33</v>
      </c>
      <c r="C47" s="12">
        <v>21.77</v>
      </c>
      <c r="D47" s="11">
        <f t="shared" si="1"/>
        <v>1.3062</v>
      </c>
      <c r="E47" s="11">
        <f t="shared" si="0"/>
        <v>23.0762</v>
      </c>
    </row>
    <row r="48" spans="1:5" s="7" customFormat="1" x14ac:dyDescent="0.2">
      <c r="B48" s="14" t="s">
        <v>34</v>
      </c>
      <c r="C48" s="12">
        <v>23.93</v>
      </c>
      <c r="D48" s="11">
        <f t="shared" si="1"/>
        <v>1.4358</v>
      </c>
      <c r="E48" s="11">
        <f t="shared" si="0"/>
        <v>25.3658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35</v>
      </c>
      <c r="B50" s="9"/>
      <c r="C50" s="12">
        <v>21.77</v>
      </c>
      <c r="D50" s="11">
        <f t="shared" si="1"/>
        <v>1.3062</v>
      </c>
      <c r="E50" s="11">
        <f t="shared" si="0"/>
        <v>23.0762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36</v>
      </c>
      <c r="B52" s="9"/>
      <c r="C52" s="12">
        <v>15.55</v>
      </c>
      <c r="D52" s="11">
        <f t="shared" si="1"/>
        <v>0.93300000000000005</v>
      </c>
      <c r="E52" s="11">
        <f t="shared" si="0"/>
        <v>16.483000000000001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37</v>
      </c>
      <c r="C54" s="12">
        <v>29.55</v>
      </c>
      <c r="D54" s="11">
        <f t="shared" si="1"/>
        <v>1.7729999999999999</v>
      </c>
      <c r="E54" s="11">
        <f t="shared" si="0"/>
        <v>31.323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38</v>
      </c>
      <c r="B56" s="7" t="s">
        <v>39</v>
      </c>
      <c r="C56" s="12">
        <v>41.6</v>
      </c>
      <c r="D56" s="11">
        <f t="shared" si="1"/>
        <v>2.496</v>
      </c>
      <c r="E56" s="11">
        <f t="shared" si="0"/>
        <v>44.096000000000004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52</v>
      </c>
      <c r="B58" s="18" t="s">
        <v>40</v>
      </c>
      <c r="C58" s="12">
        <v>49.75</v>
      </c>
      <c r="D58" s="11">
        <f t="shared" si="1"/>
        <v>2.9849999999999999</v>
      </c>
      <c r="E58" s="11">
        <f t="shared" si="0"/>
        <v>52.734999999999999</v>
      </c>
    </row>
    <row r="59" spans="1:5" s="7" customFormat="1" x14ac:dyDescent="0.2">
      <c r="B59" s="18" t="s">
        <v>41</v>
      </c>
      <c r="C59" s="12">
        <v>55.97</v>
      </c>
      <c r="D59" s="11">
        <f t="shared" si="1"/>
        <v>3.3581999999999996</v>
      </c>
      <c r="E59" s="11">
        <f t="shared" si="0"/>
        <v>59.328199999999995</v>
      </c>
    </row>
    <row r="60" spans="1:5" s="7" customFormat="1" x14ac:dyDescent="0.2">
      <c r="B60" s="18" t="s">
        <v>50</v>
      </c>
      <c r="C60" s="21" t="s">
        <v>50</v>
      </c>
      <c r="D60" s="11"/>
      <c r="E60" s="11">
        <v>0</v>
      </c>
    </row>
    <row r="61" spans="1:5" s="7" customFormat="1" x14ac:dyDescent="0.2">
      <c r="A61" s="18" t="s">
        <v>51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53</v>
      </c>
      <c r="C62" s="12">
        <v>18.72</v>
      </c>
      <c r="D62" s="11">
        <f t="shared" si="1"/>
        <v>1.1232</v>
      </c>
      <c r="E62" s="11">
        <f t="shared" si="0"/>
        <v>19.8432</v>
      </c>
    </row>
    <row r="63" spans="1:5" s="7" customFormat="1" x14ac:dyDescent="0.2">
      <c r="A63" s="18"/>
      <c r="B63" s="18" t="s">
        <v>54</v>
      </c>
      <c r="C63" s="12">
        <v>29.12</v>
      </c>
      <c r="D63" s="11">
        <f t="shared" si="1"/>
        <v>1.7472000000000001</v>
      </c>
      <c r="E63" s="11">
        <f t="shared" si="0"/>
        <v>30.8672</v>
      </c>
    </row>
    <row r="64" spans="1:5" s="7" customFormat="1" x14ac:dyDescent="0.2">
      <c r="A64" s="18"/>
      <c r="B64" s="18" t="s">
        <v>55</v>
      </c>
      <c r="C64" s="12">
        <v>30.16</v>
      </c>
      <c r="D64" s="11">
        <f t="shared" si="1"/>
        <v>1.8095999999999999</v>
      </c>
      <c r="E64" s="11">
        <f t="shared" si="0"/>
        <v>31.9696</v>
      </c>
    </row>
    <row r="65" spans="1:5" s="7" customFormat="1" x14ac:dyDescent="0.2">
      <c r="A65" s="7" t="s">
        <v>42</v>
      </c>
      <c r="C65" s="12">
        <v>24.1</v>
      </c>
      <c r="D65" s="11">
        <f t="shared" si="1"/>
        <v>1.446</v>
      </c>
      <c r="E65" s="11">
        <f t="shared" si="0"/>
        <v>25.546000000000003</v>
      </c>
    </row>
    <row r="66" spans="1:5" s="7" customFormat="1" x14ac:dyDescent="0.2">
      <c r="D66" s="11">
        <f t="shared" ref="D66" si="2">SUM(C66*0.04)</f>
        <v>0</v>
      </c>
    </row>
    <row r="67" spans="1:5" s="7" customFormat="1" x14ac:dyDescent="0.2"/>
    <row r="68" spans="1:5" s="7" customFormat="1" x14ac:dyDescent="0.2">
      <c r="A68" s="27" t="s">
        <v>43</v>
      </c>
      <c r="B68" s="28"/>
      <c r="C68" s="29"/>
      <c r="D68" s="29"/>
      <c r="E68" s="29"/>
    </row>
    <row r="69" spans="1:5" s="7" customFormat="1" x14ac:dyDescent="0.2"/>
    <row r="70" spans="1:5" s="7" customFormat="1" x14ac:dyDescent="0.2">
      <c r="A70" s="7" t="s">
        <v>44</v>
      </c>
    </row>
    <row r="71" spans="1:5" s="7" customFormat="1" x14ac:dyDescent="0.2">
      <c r="A71" s="7" t="s">
        <v>45</v>
      </c>
    </row>
    <row r="72" spans="1:5" s="7" customFormat="1" x14ac:dyDescent="0.2">
      <c r="A72" s="7" t="s">
        <v>46</v>
      </c>
    </row>
    <row r="73" spans="1:5" s="7" customFormat="1" x14ac:dyDescent="0.2">
      <c r="A73" t="s">
        <v>47</v>
      </c>
    </row>
    <row r="74" spans="1:5" s="7" customFormat="1" x14ac:dyDescent="0.2">
      <c r="A74" s="18" t="s">
        <v>63</v>
      </c>
    </row>
    <row r="75" spans="1:5" s="7" customFormat="1" x14ac:dyDescent="0.2">
      <c r="A75" s="7" t="s">
        <v>91</v>
      </c>
    </row>
    <row r="76" spans="1:5" s="7" customFormat="1" x14ac:dyDescent="0.2">
      <c r="A76" s="7" t="s">
        <v>92</v>
      </c>
    </row>
    <row r="77" spans="1:5" s="7" customFormat="1" x14ac:dyDescent="0.2"/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</sheetData>
  <mergeCells count="1">
    <mergeCell ref="A68:E68"/>
  </mergeCells>
  <pageMargins left="0.75" right="0.75" top="1" bottom="1" header="0.5" footer="0.5"/>
  <pageSetup orientation="portrait" r:id="rId1"/>
  <headerFooter alignWithMargins="0">
    <oddFooter>&amp;R&amp;K00-049Developed by NAVFAC SW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1"/>
  <sheetViews>
    <sheetView showZeros="0" view="pageLayout" topLeftCell="A49" zoomScaleNormal="100" workbookViewId="0">
      <selection activeCell="A60" sqref="A60"/>
    </sheetView>
  </sheetViews>
  <sheetFormatPr defaultRowHeight="12.75" x14ac:dyDescent="0.2"/>
  <cols>
    <col min="1" max="1" width="22.42578125" customWidth="1"/>
    <col min="2" max="2" width="31.5703125" customWidth="1"/>
    <col min="3" max="4" width="11.140625" customWidth="1"/>
    <col min="5" max="5" width="13" customWidth="1"/>
    <col min="10" max="10" width="10.5703125" bestFit="1" customWidth="1"/>
  </cols>
  <sheetData>
    <row r="1" spans="1:10" s="23" customFormat="1" ht="52.5" customHeight="1" x14ac:dyDescent="0.2"/>
    <row r="2" spans="1:10" s="3" customFormat="1" ht="15.75" x14ac:dyDescent="0.25">
      <c r="A2" s="1" t="s">
        <v>73</v>
      </c>
      <c r="B2" s="2"/>
      <c r="C2" s="2"/>
      <c r="D2" s="2"/>
      <c r="E2" s="2"/>
      <c r="J2" s="4"/>
    </row>
    <row r="3" spans="1:10" s="3" customFormat="1" ht="15.75" x14ac:dyDescent="0.25">
      <c r="A3" s="5"/>
      <c r="B3" s="6"/>
      <c r="C3" s="6"/>
      <c r="D3" s="6"/>
      <c r="E3" s="31" t="s">
        <v>94</v>
      </c>
    </row>
    <row r="4" spans="1:10" s="7" customFormat="1" x14ac:dyDescent="0.2"/>
    <row r="5" spans="1:10" s="7" customFormat="1" ht="18.75" customHeight="1" x14ac:dyDescent="0.2">
      <c r="A5" s="8" t="s">
        <v>0</v>
      </c>
      <c r="B5" s="8" t="s">
        <v>1</v>
      </c>
      <c r="C5" s="16" t="s">
        <v>64</v>
      </c>
      <c r="D5" s="24" t="s">
        <v>74</v>
      </c>
      <c r="E5" s="8" t="s">
        <v>3</v>
      </c>
    </row>
    <row r="6" spans="1:10" s="7" customFormat="1" x14ac:dyDescent="0.2"/>
    <row r="7" spans="1:10" s="7" customFormat="1" x14ac:dyDescent="0.2">
      <c r="A7" s="9" t="s">
        <v>4</v>
      </c>
      <c r="B7" s="18" t="s">
        <v>49</v>
      </c>
      <c r="C7" s="10">
        <v>46.8</v>
      </c>
      <c r="D7" s="11">
        <f>SUM(C7*0.07)</f>
        <v>3.2760000000000002</v>
      </c>
      <c r="E7" s="11">
        <f t="shared" ref="E7:E66" si="0">SUM(C7+D7)</f>
        <v>50.076000000000001</v>
      </c>
    </row>
    <row r="8" spans="1:10" s="7" customFormat="1" x14ac:dyDescent="0.2">
      <c r="B8" s="18"/>
      <c r="C8" s="12"/>
      <c r="D8" s="11">
        <f t="shared" ref="D8:D66" si="1">SUM(C8*0.07)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56</v>
      </c>
      <c r="B11" s="19" t="s">
        <v>57</v>
      </c>
      <c r="C11" s="12">
        <v>5.2</v>
      </c>
      <c r="D11" s="11">
        <f t="shared" si="1"/>
        <v>0.36400000000000005</v>
      </c>
      <c r="E11" s="11">
        <f t="shared" si="0"/>
        <v>5.5640000000000001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5</v>
      </c>
      <c r="B13" s="9" t="s">
        <v>6</v>
      </c>
      <c r="C13" s="12">
        <v>24.1</v>
      </c>
      <c r="D13" s="11">
        <f t="shared" si="1"/>
        <v>1.6870000000000003</v>
      </c>
      <c r="E13" s="11">
        <f t="shared" si="0"/>
        <v>25.787000000000003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7</v>
      </c>
      <c r="B15" s="9"/>
      <c r="C15" s="12">
        <v>24.1</v>
      </c>
      <c r="D15" s="11">
        <f t="shared" si="1"/>
        <v>1.6870000000000003</v>
      </c>
      <c r="E15" s="11">
        <f t="shared" si="0"/>
        <v>25.787000000000003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8</v>
      </c>
      <c r="B17" s="9" t="s">
        <v>9</v>
      </c>
      <c r="C17" s="12">
        <v>308.26</v>
      </c>
      <c r="D17" s="11">
        <f t="shared" si="1"/>
        <v>21.578200000000002</v>
      </c>
      <c r="E17" s="11">
        <f t="shared" si="0"/>
        <v>329.83819999999997</v>
      </c>
    </row>
    <row r="18" spans="1:5" s="7" customFormat="1" x14ac:dyDescent="0.2">
      <c r="B18" s="9" t="s">
        <v>10</v>
      </c>
      <c r="C18" s="12">
        <v>83.82</v>
      </c>
      <c r="D18" s="11">
        <f t="shared" si="1"/>
        <v>5.8673999999999999</v>
      </c>
      <c r="E18" s="11">
        <f t="shared" si="0"/>
        <v>89.687399999999997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11</v>
      </c>
      <c r="B20" s="9"/>
      <c r="C20" s="12">
        <v>37.32</v>
      </c>
      <c r="D20" s="11">
        <f t="shared" si="1"/>
        <v>2.6124000000000001</v>
      </c>
      <c r="E20" s="11">
        <f t="shared" si="0"/>
        <v>39.932400000000001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12</v>
      </c>
      <c r="B22" s="9"/>
      <c r="C22" s="12">
        <v>37.08</v>
      </c>
      <c r="D22" s="11">
        <f t="shared" si="1"/>
        <v>2.5956000000000001</v>
      </c>
      <c r="E22" s="11">
        <f t="shared" si="0"/>
        <v>39.675599999999996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13</v>
      </c>
      <c r="B24" s="9"/>
      <c r="C24" s="12">
        <v>29.12</v>
      </c>
      <c r="D24" s="11">
        <f t="shared" si="1"/>
        <v>2.0384000000000002</v>
      </c>
      <c r="E24" s="11">
        <f t="shared" si="0"/>
        <v>31.1584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14</v>
      </c>
      <c r="B26" s="9"/>
      <c r="C26" s="12">
        <v>26.44</v>
      </c>
      <c r="D26" s="11">
        <f t="shared" si="1"/>
        <v>1.8508000000000002</v>
      </c>
      <c r="E26" s="11">
        <f t="shared" si="0"/>
        <v>28.290800000000001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15</v>
      </c>
      <c r="B28" s="9" t="s">
        <v>16</v>
      </c>
      <c r="C28" s="12">
        <v>29.55</v>
      </c>
      <c r="D28" s="11">
        <f t="shared" si="1"/>
        <v>2.0685000000000002</v>
      </c>
      <c r="E28" s="11">
        <f t="shared" si="0"/>
        <v>31.618500000000001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17</v>
      </c>
      <c r="B30" s="14" t="s">
        <v>18</v>
      </c>
      <c r="C30" s="12">
        <v>37.32</v>
      </c>
      <c r="D30" s="11">
        <f t="shared" si="1"/>
        <v>2.6124000000000001</v>
      </c>
      <c r="E30" s="11">
        <f t="shared" si="0"/>
        <v>39.932400000000001</v>
      </c>
    </row>
    <row r="31" spans="1:5" s="7" customFormat="1" x14ac:dyDescent="0.2">
      <c r="B31" s="9" t="s">
        <v>19</v>
      </c>
      <c r="C31" s="12">
        <v>99.51</v>
      </c>
      <c r="D31" s="11">
        <f t="shared" si="1"/>
        <v>6.9657000000000009</v>
      </c>
      <c r="E31" s="11">
        <f t="shared" si="0"/>
        <v>106.4757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20</v>
      </c>
      <c r="B33" s="14" t="s">
        <v>21</v>
      </c>
      <c r="C33" s="12">
        <v>53.66</v>
      </c>
      <c r="D33" s="11">
        <f t="shared" si="1"/>
        <v>3.7562000000000002</v>
      </c>
      <c r="E33" s="11">
        <f t="shared" si="0"/>
        <v>57.416199999999996</v>
      </c>
    </row>
    <row r="34" spans="1:5" s="7" customFormat="1" x14ac:dyDescent="0.2">
      <c r="B34" s="14" t="s">
        <v>22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23</v>
      </c>
      <c r="B35" s="9"/>
      <c r="C35" s="12">
        <v>41.78</v>
      </c>
      <c r="D35" s="11">
        <f t="shared" si="1"/>
        <v>2.9246000000000003</v>
      </c>
      <c r="E35" s="11">
        <f t="shared" si="0"/>
        <v>44.704599999999999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24</v>
      </c>
      <c r="B37" s="9"/>
      <c r="C37" s="12">
        <v>27.99</v>
      </c>
      <c r="D37" s="11">
        <f t="shared" si="1"/>
        <v>1.9593</v>
      </c>
      <c r="E37" s="11">
        <f t="shared" si="0"/>
        <v>29.949299999999997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25</v>
      </c>
      <c r="B39" s="14" t="s">
        <v>26</v>
      </c>
      <c r="C39" s="12">
        <v>31.82</v>
      </c>
      <c r="D39" s="11">
        <f t="shared" si="1"/>
        <v>2.2274000000000003</v>
      </c>
      <c r="E39" s="11">
        <f t="shared" si="0"/>
        <v>34.047400000000003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27</v>
      </c>
      <c r="B41" s="9" t="s">
        <v>28</v>
      </c>
      <c r="C41" s="12">
        <v>51.31</v>
      </c>
      <c r="D41" s="11">
        <f t="shared" si="1"/>
        <v>3.5917000000000003</v>
      </c>
      <c r="E41" s="11">
        <f t="shared" si="0"/>
        <v>54.901700000000005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29</v>
      </c>
      <c r="B43" s="9"/>
      <c r="C43" s="12">
        <v>51.31</v>
      </c>
      <c r="D43" s="11">
        <f t="shared" si="1"/>
        <v>3.5917000000000003</v>
      </c>
      <c r="E43" s="11">
        <f t="shared" si="0"/>
        <v>54.901700000000005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30</v>
      </c>
      <c r="B45" s="9" t="s">
        <v>31</v>
      </c>
      <c r="C45" s="12">
        <v>20.69</v>
      </c>
      <c r="D45" s="11">
        <f t="shared" si="1"/>
        <v>1.4483000000000001</v>
      </c>
      <c r="E45" s="11">
        <f t="shared" si="0"/>
        <v>22.138300000000001</v>
      </c>
    </row>
    <row r="46" spans="1:5" s="7" customFormat="1" x14ac:dyDescent="0.2">
      <c r="A46" s="7" t="s">
        <v>2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32</v>
      </c>
      <c r="B47" s="9" t="s">
        <v>33</v>
      </c>
      <c r="C47" s="12">
        <v>21.77</v>
      </c>
      <c r="D47" s="11">
        <f t="shared" si="1"/>
        <v>1.5239</v>
      </c>
      <c r="E47" s="11">
        <f t="shared" si="0"/>
        <v>23.293900000000001</v>
      </c>
    </row>
    <row r="48" spans="1:5" s="7" customFormat="1" x14ac:dyDescent="0.2">
      <c r="B48" s="14" t="s">
        <v>34</v>
      </c>
      <c r="C48" s="12">
        <v>23.93</v>
      </c>
      <c r="D48" s="11">
        <f t="shared" si="1"/>
        <v>1.6751</v>
      </c>
      <c r="E48" s="11">
        <f t="shared" si="0"/>
        <v>25.6051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35</v>
      </c>
      <c r="B50" s="9"/>
      <c r="C50" s="12">
        <v>21.77</v>
      </c>
      <c r="D50" s="11">
        <f t="shared" si="1"/>
        <v>1.5239</v>
      </c>
      <c r="E50" s="11">
        <f t="shared" si="0"/>
        <v>23.293900000000001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36</v>
      </c>
      <c r="B52" s="9"/>
      <c r="C52" s="12">
        <v>15.55</v>
      </c>
      <c r="D52" s="11">
        <f t="shared" si="1"/>
        <v>1.0885000000000002</v>
      </c>
      <c r="E52" s="11">
        <f t="shared" si="0"/>
        <v>16.638500000000001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37</v>
      </c>
      <c r="C54" s="12">
        <v>29.55</v>
      </c>
      <c r="D54" s="11">
        <f t="shared" si="1"/>
        <v>2.0685000000000002</v>
      </c>
      <c r="E54" s="11">
        <f t="shared" si="0"/>
        <v>31.618500000000001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38</v>
      </c>
      <c r="B56" s="7" t="s">
        <v>39</v>
      </c>
      <c r="C56" s="12">
        <v>41.6</v>
      </c>
      <c r="D56" s="11">
        <f t="shared" si="1"/>
        <v>2.9120000000000004</v>
      </c>
      <c r="E56" s="11">
        <f t="shared" si="0"/>
        <v>44.512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52</v>
      </c>
      <c r="B58" s="18" t="s">
        <v>40</v>
      </c>
      <c r="C58" s="12">
        <v>49.75</v>
      </c>
      <c r="D58" s="11">
        <f t="shared" si="1"/>
        <v>3.4825000000000004</v>
      </c>
      <c r="E58" s="11">
        <f t="shared" si="0"/>
        <v>53.232500000000002</v>
      </c>
    </row>
    <row r="59" spans="1:5" s="7" customFormat="1" x14ac:dyDescent="0.2">
      <c r="B59" s="18" t="s">
        <v>41</v>
      </c>
      <c r="C59" s="12">
        <v>55.97</v>
      </c>
      <c r="D59" s="11">
        <f t="shared" si="1"/>
        <v>3.9179000000000004</v>
      </c>
      <c r="E59" s="11">
        <f t="shared" si="0"/>
        <v>59.887900000000002</v>
      </c>
    </row>
    <row r="60" spans="1:5" s="7" customFormat="1" x14ac:dyDescent="0.2">
      <c r="B60" s="18" t="s">
        <v>50</v>
      </c>
      <c r="C60" s="21" t="s">
        <v>50</v>
      </c>
      <c r="D60" s="11"/>
      <c r="E60" s="11">
        <v>0</v>
      </c>
    </row>
    <row r="61" spans="1:5" s="7" customFormat="1" x14ac:dyDescent="0.2">
      <c r="A61" s="18" t="s">
        <v>51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53</v>
      </c>
      <c r="C62" s="12">
        <v>18.72</v>
      </c>
      <c r="D62" s="11">
        <f t="shared" si="1"/>
        <v>1.3104</v>
      </c>
      <c r="E62" s="11">
        <f t="shared" si="0"/>
        <v>20.0304</v>
      </c>
    </row>
    <row r="63" spans="1:5" s="7" customFormat="1" x14ac:dyDescent="0.2">
      <c r="A63" s="18"/>
      <c r="B63" s="18" t="s">
        <v>54</v>
      </c>
      <c r="C63" s="12">
        <v>29.12</v>
      </c>
      <c r="D63" s="11">
        <f t="shared" si="1"/>
        <v>2.0384000000000002</v>
      </c>
      <c r="E63" s="11">
        <f t="shared" si="0"/>
        <v>31.1584</v>
      </c>
    </row>
    <row r="64" spans="1:5" s="7" customFormat="1" x14ac:dyDescent="0.2">
      <c r="A64" s="18"/>
      <c r="B64" s="18" t="s">
        <v>55</v>
      </c>
      <c r="C64" s="12">
        <v>30.16</v>
      </c>
      <c r="D64" s="11">
        <f t="shared" si="1"/>
        <v>2.1112000000000002</v>
      </c>
      <c r="E64" s="11">
        <f t="shared" si="0"/>
        <v>32.2712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42</v>
      </c>
      <c r="C66" s="12">
        <v>24.1</v>
      </c>
      <c r="D66" s="11">
        <f t="shared" si="1"/>
        <v>1.6870000000000003</v>
      </c>
      <c r="E66" s="11">
        <f t="shared" si="0"/>
        <v>25.787000000000003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7" t="s">
        <v>43</v>
      </c>
      <c r="B69" s="28"/>
      <c r="C69" s="29"/>
      <c r="D69" s="29"/>
      <c r="E69" s="29"/>
    </row>
    <row r="70" spans="1:5" s="7" customFormat="1" x14ac:dyDescent="0.2"/>
    <row r="71" spans="1:5" s="7" customFormat="1" x14ac:dyDescent="0.2">
      <c r="A71" s="7" t="s">
        <v>44</v>
      </c>
    </row>
    <row r="72" spans="1:5" s="7" customFormat="1" x14ac:dyDescent="0.2">
      <c r="A72" s="7" t="s">
        <v>45</v>
      </c>
    </row>
    <row r="73" spans="1:5" s="7" customFormat="1" x14ac:dyDescent="0.2">
      <c r="A73" s="7" t="s">
        <v>46</v>
      </c>
    </row>
    <row r="74" spans="1:5" s="7" customFormat="1" x14ac:dyDescent="0.2">
      <c r="A74" t="s">
        <v>47</v>
      </c>
    </row>
    <row r="75" spans="1:5" s="7" customFormat="1" x14ac:dyDescent="0.2">
      <c r="A75" s="18" t="s">
        <v>63</v>
      </c>
    </row>
    <row r="76" spans="1:5" s="7" customFormat="1" x14ac:dyDescent="0.2">
      <c r="A76" s="7" t="s">
        <v>91</v>
      </c>
    </row>
    <row r="77" spans="1:5" s="7" customFormat="1" x14ac:dyDescent="0.2">
      <c r="A77" s="7" t="s">
        <v>92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>
    <oddFooter>&amp;R&amp;K00-049Developed by NAVFAC SW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2"/>
  <sheetViews>
    <sheetView showZeros="0" tabSelected="1" view="pageLayout" zoomScaleNormal="100" workbookViewId="0">
      <selection activeCell="B9" sqref="B9"/>
    </sheetView>
  </sheetViews>
  <sheetFormatPr defaultRowHeight="12.75" x14ac:dyDescent="0.2"/>
  <cols>
    <col min="1" max="1" width="22.42578125" customWidth="1"/>
    <col min="2" max="2" width="31.5703125" customWidth="1"/>
    <col min="3" max="4" width="11.140625" customWidth="1"/>
    <col min="5" max="5" width="13" customWidth="1"/>
    <col min="10" max="10" width="10.5703125" bestFit="1" customWidth="1"/>
  </cols>
  <sheetData>
    <row r="1" spans="1:10" s="25" customFormat="1" ht="52.5" customHeight="1" x14ac:dyDescent="0.2"/>
    <row r="2" spans="1:10" s="3" customFormat="1" ht="15.75" x14ac:dyDescent="0.25">
      <c r="A2" s="1" t="s">
        <v>75</v>
      </c>
      <c r="B2" s="2"/>
      <c r="C2" s="2"/>
      <c r="D2" s="2"/>
      <c r="E2" s="2"/>
      <c r="J2" s="4"/>
    </row>
    <row r="3" spans="1:10" s="3" customFormat="1" ht="15.75" x14ac:dyDescent="0.25">
      <c r="A3" s="5"/>
      <c r="B3" s="6"/>
      <c r="C3" s="6"/>
      <c r="D3" s="6"/>
      <c r="E3" s="31" t="s">
        <v>95</v>
      </c>
    </row>
    <row r="4" spans="1:10" s="7" customFormat="1" x14ac:dyDescent="0.2">
      <c r="E4" s="26" t="s">
        <v>50</v>
      </c>
    </row>
    <row r="5" spans="1:10" s="7" customFormat="1" ht="18.75" customHeight="1" x14ac:dyDescent="0.2">
      <c r="A5" s="8" t="s">
        <v>0</v>
      </c>
      <c r="B5" s="8" t="s">
        <v>1</v>
      </c>
      <c r="C5" s="16" t="s">
        <v>76</v>
      </c>
      <c r="D5" s="24" t="s">
        <v>77</v>
      </c>
      <c r="E5" s="8" t="s">
        <v>3</v>
      </c>
    </row>
    <row r="6" spans="1:10" s="7" customFormat="1" x14ac:dyDescent="0.2"/>
    <row r="7" spans="1:10" s="7" customFormat="1" x14ac:dyDescent="0.2">
      <c r="A7" s="9" t="s">
        <v>4</v>
      </c>
      <c r="B7" s="18" t="s">
        <v>49</v>
      </c>
      <c r="C7" s="10">
        <v>50.08</v>
      </c>
      <c r="D7" s="11">
        <f>SUM(C7*0.08)</f>
        <v>4.0064000000000002</v>
      </c>
      <c r="E7" s="11">
        <f t="shared" ref="E7:E66" si="0">SUM(C7+D7)</f>
        <v>54.086399999999998</v>
      </c>
    </row>
    <row r="8" spans="1:10" s="7" customFormat="1" x14ac:dyDescent="0.2">
      <c r="B8" s="18"/>
      <c r="C8" s="12"/>
      <c r="D8" s="11">
        <f t="shared" ref="D8:D66" si="1">SUM(C8*0.08)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56</v>
      </c>
      <c r="B11" s="32" t="s">
        <v>96</v>
      </c>
      <c r="C11" s="12">
        <v>5.56</v>
      </c>
      <c r="D11" s="11">
        <f t="shared" si="1"/>
        <v>0.44479999999999997</v>
      </c>
      <c r="E11" s="11">
        <f t="shared" si="0"/>
        <v>6.0047999999999995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5</v>
      </c>
      <c r="B13" s="9" t="s">
        <v>6</v>
      </c>
      <c r="C13" s="12">
        <v>25.79</v>
      </c>
      <c r="D13" s="11">
        <f t="shared" si="1"/>
        <v>2.0632000000000001</v>
      </c>
      <c r="E13" s="11">
        <f t="shared" si="0"/>
        <v>27.853200000000001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7</v>
      </c>
      <c r="B15" s="9"/>
      <c r="C15" s="12">
        <v>25.79</v>
      </c>
      <c r="D15" s="11">
        <f t="shared" si="1"/>
        <v>2.0632000000000001</v>
      </c>
      <c r="E15" s="11">
        <f t="shared" si="0"/>
        <v>27.853200000000001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18" t="s">
        <v>78</v>
      </c>
      <c r="B17" s="9" t="s">
        <v>9</v>
      </c>
      <c r="C17" s="12">
        <v>329.84</v>
      </c>
      <c r="D17" s="11">
        <f t="shared" si="1"/>
        <v>26.3872</v>
      </c>
      <c r="E17" s="11">
        <f t="shared" si="0"/>
        <v>356.22719999999998</v>
      </c>
    </row>
    <row r="18" spans="1:5" s="7" customFormat="1" x14ac:dyDescent="0.2">
      <c r="B18" s="9" t="s">
        <v>10</v>
      </c>
      <c r="C18" s="12">
        <v>89.69</v>
      </c>
      <c r="D18" s="11">
        <f t="shared" si="1"/>
        <v>7.1752000000000002</v>
      </c>
      <c r="E18" s="11">
        <f t="shared" si="0"/>
        <v>96.865200000000002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11</v>
      </c>
      <c r="B20" s="9"/>
      <c r="C20" s="12">
        <v>39.93</v>
      </c>
      <c r="D20" s="11">
        <f t="shared" si="1"/>
        <v>3.1943999999999999</v>
      </c>
      <c r="E20" s="11">
        <f t="shared" si="0"/>
        <v>43.124400000000001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12</v>
      </c>
      <c r="B22" s="9"/>
      <c r="C22" s="12">
        <v>39.68</v>
      </c>
      <c r="D22" s="11">
        <f t="shared" si="1"/>
        <v>3.1743999999999999</v>
      </c>
      <c r="E22" s="11">
        <f t="shared" si="0"/>
        <v>42.854399999999998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13</v>
      </c>
      <c r="B24" s="9"/>
      <c r="C24" s="12">
        <v>31.16</v>
      </c>
      <c r="D24" s="11">
        <f t="shared" si="1"/>
        <v>2.4927999999999999</v>
      </c>
      <c r="E24" s="11">
        <f t="shared" si="0"/>
        <v>33.652799999999999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14</v>
      </c>
      <c r="B26" s="9"/>
      <c r="C26" s="12">
        <v>29.29</v>
      </c>
      <c r="D26" s="11">
        <f t="shared" si="1"/>
        <v>2.3431999999999999</v>
      </c>
      <c r="E26" s="11">
        <f t="shared" si="0"/>
        <v>31.633199999999999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15</v>
      </c>
      <c r="B28" s="9" t="s">
        <v>16</v>
      </c>
      <c r="C28" s="12">
        <v>31.62</v>
      </c>
      <c r="D28" s="11">
        <f t="shared" si="1"/>
        <v>2.5296000000000003</v>
      </c>
      <c r="E28" s="11">
        <f t="shared" si="0"/>
        <v>34.1496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17</v>
      </c>
      <c r="B30" s="14" t="s">
        <v>18</v>
      </c>
      <c r="C30" s="12">
        <v>39.93</v>
      </c>
      <c r="D30" s="11">
        <f t="shared" si="1"/>
        <v>3.1943999999999999</v>
      </c>
      <c r="E30" s="11">
        <f t="shared" si="0"/>
        <v>43.124400000000001</v>
      </c>
    </row>
    <row r="31" spans="1:5" s="7" customFormat="1" x14ac:dyDescent="0.2">
      <c r="B31" s="9" t="s">
        <v>19</v>
      </c>
      <c r="C31" s="12">
        <v>106.48</v>
      </c>
      <c r="D31" s="11">
        <f t="shared" si="1"/>
        <v>8.5183999999999997</v>
      </c>
      <c r="E31" s="11">
        <f t="shared" si="0"/>
        <v>114.9984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20</v>
      </c>
      <c r="B33" s="14" t="s">
        <v>21</v>
      </c>
      <c r="C33" s="12">
        <v>57.42</v>
      </c>
      <c r="D33" s="11">
        <f t="shared" si="1"/>
        <v>4.5936000000000003</v>
      </c>
      <c r="E33" s="11">
        <f t="shared" si="0"/>
        <v>62.013600000000004</v>
      </c>
    </row>
    <row r="34" spans="1:5" s="7" customFormat="1" x14ac:dyDescent="0.2">
      <c r="B34" s="14" t="s">
        <v>22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23</v>
      </c>
      <c r="B35" s="9"/>
      <c r="C35" s="12">
        <v>44.7</v>
      </c>
      <c r="D35" s="11">
        <f t="shared" si="1"/>
        <v>3.5760000000000005</v>
      </c>
      <c r="E35" s="11">
        <f t="shared" si="0"/>
        <v>48.276000000000003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24</v>
      </c>
      <c r="B37" s="9"/>
      <c r="C37" s="12">
        <v>29.95</v>
      </c>
      <c r="D37" s="11">
        <f t="shared" si="1"/>
        <v>2.3959999999999999</v>
      </c>
      <c r="E37" s="11">
        <f t="shared" si="0"/>
        <v>32.345999999999997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25</v>
      </c>
      <c r="B39" s="14" t="s">
        <v>26</v>
      </c>
      <c r="C39" s="12">
        <v>34.049999999999997</v>
      </c>
      <c r="D39" s="11">
        <f t="shared" si="1"/>
        <v>2.7239999999999998</v>
      </c>
      <c r="E39" s="11">
        <f t="shared" si="0"/>
        <v>36.773999999999994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27</v>
      </c>
      <c r="B41" s="9" t="s">
        <v>28</v>
      </c>
      <c r="C41" s="12">
        <v>54.9</v>
      </c>
      <c r="D41" s="11">
        <f t="shared" si="1"/>
        <v>4.3920000000000003</v>
      </c>
      <c r="E41" s="11">
        <f t="shared" si="0"/>
        <v>59.292000000000002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29</v>
      </c>
      <c r="B43" s="9"/>
      <c r="C43" s="12">
        <v>54.9</v>
      </c>
      <c r="D43" s="11">
        <f t="shared" si="1"/>
        <v>4.3920000000000003</v>
      </c>
      <c r="E43" s="11">
        <f t="shared" si="0"/>
        <v>59.292000000000002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30</v>
      </c>
      <c r="B45" s="9" t="s">
        <v>31</v>
      </c>
      <c r="C45" s="12">
        <v>22.14</v>
      </c>
      <c r="D45" s="11">
        <f t="shared" si="1"/>
        <v>1.7712000000000001</v>
      </c>
      <c r="E45" s="11">
        <f t="shared" si="0"/>
        <v>23.911200000000001</v>
      </c>
    </row>
    <row r="46" spans="1:5" s="7" customFormat="1" x14ac:dyDescent="0.2">
      <c r="A46" s="7" t="s">
        <v>2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32</v>
      </c>
      <c r="B47" s="9" t="s">
        <v>33</v>
      </c>
      <c r="C47" s="12">
        <v>23.29</v>
      </c>
      <c r="D47" s="11">
        <f t="shared" si="1"/>
        <v>1.8632</v>
      </c>
      <c r="E47" s="11">
        <f t="shared" si="0"/>
        <v>25.153199999999998</v>
      </c>
    </row>
    <row r="48" spans="1:5" s="7" customFormat="1" x14ac:dyDescent="0.2">
      <c r="B48" s="14" t="s">
        <v>34</v>
      </c>
      <c r="C48" s="12">
        <v>25.61</v>
      </c>
      <c r="D48" s="11">
        <f t="shared" si="1"/>
        <v>2.0488</v>
      </c>
      <c r="E48" s="11">
        <f t="shared" si="0"/>
        <v>27.658799999999999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35</v>
      </c>
      <c r="B50" s="9"/>
      <c r="C50" s="12">
        <v>23.29</v>
      </c>
      <c r="D50" s="11">
        <f t="shared" si="1"/>
        <v>1.8632</v>
      </c>
      <c r="E50" s="11">
        <f t="shared" si="0"/>
        <v>25.153199999999998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36</v>
      </c>
      <c r="B52" s="9"/>
      <c r="C52" s="12">
        <v>16.64</v>
      </c>
      <c r="D52" s="11">
        <f t="shared" si="1"/>
        <v>1.3312000000000002</v>
      </c>
      <c r="E52" s="11">
        <f t="shared" si="0"/>
        <v>17.9712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37</v>
      </c>
      <c r="C54" s="12">
        <v>31.62</v>
      </c>
      <c r="D54" s="11">
        <f t="shared" si="1"/>
        <v>2.5296000000000003</v>
      </c>
      <c r="E54" s="11">
        <f t="shared" si="0"/>
        <v>34.1496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38</v>
      </c>
      <c r="B56" s="7" t="s">
        <v>39</v>
      </c>
      <c r="C56" s="12">
        <v>44.51</v>
      </c>
      <c r="D56" s="11">
        <f t="shared" si="1"/>
        <v>3.5608</v>
      </c>
      <c r="E56" s="11">
        <f t="shared" si="0"/>
        <v>48.070799999999998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52</v>
      </c>
      <c r="B58" s="18" t="s">
        <v>40</v>
      </c>
      <c r="C58" s="12">
        <v>53.23</v>
      </c>
      <c r="D58" s="11">
        <f t="shared" si="1"/>
        <v>4.2584</v>
      </c>
      <c r="E58" s="11">
        <f t="shared" si="0"/>
        <v>57.488399999999999</v>
      </c>
    </row>
    <row r="59" spans="1:5" s="7" customFormat="1" x14ac:dyDescent="0.2">
      <c r="B59" s="18" t="s">
        <v>41</v>
      </c>
      <c r="C59" s="12">
        <v>59.89</v>
      </c>
      <c r="D59" s="11">
        <f t="shared" si="1"/>
        <v>4.7911999999999999</v>
      </c>
      <c r="E59" s="11">
        <f t="shared" si="0"/>
        <v>64.681200000000004</v>
      </c>
    </row>
    <row r="60" spans="1:5" s="7" customFormat="1" x14ac:dyDescent="0.2">
      <c r="B60" s="18" t="s">
        <v>50</v>
      </c>
      <c r="C60" s="21">
        <v>0</v>
      </c>
      <c r="D60" s="11">
        <f t="shared" si="1"/>
        <v>0</v>
      </c>
      <c r="E60" s="11">
        <v>0</v>
      </c>
    </row>
    <row r="61" spans="1:5" s="7" customFormat="1" x14ac:dyDescent="0.2">
      <c r="A61" s="18" t="s">
        <v>51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53</v>
      </c>
      <c r="C62" s="12">
        <v>20.03</v>
      </c>
      <c r="D62" s="11">
        <f t="shared" si="1"/>
        <v>1.6024</v>
      </c>
      <c r="E62" s="11">
        <f t="shared" si="0"/>
        <v>21.632400000000001</v>
      </c>
    </row>
    <row r="63" spans="1:5" s="7" customFormat="1" x14ac:dyDescent="0.2">
      <c r="A63" s="18"/>
      <c r="B63" s="18" t="s">
        <v>54</v>
      </c>
      <c r="C63" s="12">
        <v>31.16</v>
      </c>
      <c r="D63" s="11">
        <f t="shared" si="1"/>
        <v>2.4927999999999999</v>
      </c>
      <c r="E63" s="11">
        <f t="shared" si="0"/>
        <v>33.652799999999999</v>
      </c>
    </row>
    <row r="64" spans="1:5" s="7" customFormat="1" x14ac:dyDescent="0.2">
      <c r="A64" s="18"/>
      <c r="B64" s="18" t="s">
        <v>55</v>
      </c>
      <c r="C64" s="12">
        <v>32.270000000000003</v>
      </c>
      <c r="D64" s="11">
        <f t="shared" si="1"/>
        <v>2.5816000000000003</v>
      </c>
      <c r="E64" s="11">
        <f t="shared" si="0"/>
        <v>34.851600000000005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42</v>
      </c>
      <c r="C66" s="12">
        <v>25.79</v>
      </c>
      <c r="D66" s="11">
        <f t="shared" si="1"/>
        <v>2.0632000000000001</v>
      </c>
      <c r="E66" s="11">
        <f t="shared" si="0"/>
        <v>27.853200000000001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30" t="s">
        <v>43</v>
      </c>
      <c r="B69" s="28"/>
      <c r="C69" s="28"/>
      <c r="D69" s="28"/>
      <c r="E69" s="28"/>
    </row>
    <row r="70" spans="1:5" s="7" customFormat="1" x14ac:dyDescent="0.2">
      <c r="E70" s="11"/>
    </row>
    <row r="71" spans="1:5" s="7" customFormat="1" x14ac:dyDescent="0.2">
      <c r="A71" s="26" t="s">
        <v>89</v>
      </c>
      <c r="E71" s="11"/>
    </row>
    <row r="72" spans="1:5" s="7" customFormat="1" x14ac:dyDescent="0.2">
      <c r="A72" s="18" t="s">
        <v>82</v>
      </c>
    </row>
    <row r="73" spans="1:5" s="7" customFormat="1" x14ac:dyDescent="0.2">
      <c r="A73" s="7" t="s">
        <v>46</v>
      </c>
    </row>
    <row r="74" spans="1:5" s="7" customFormat="1" x14ac:dyDescent="0.2">
      <c r="A74" s="18" t="s">
        <v>79</v>
      </c>
    </row>
    <row r="75" spans="1:5" s="7" customFormat="1" x14ac:dyDescent="0.2">
      <c r="A75" t="s">
        <v>47</v>
      </c>
    </row>
    <row r="76" spans="1:5" s="7" customFormat="1" x14ac:dyDescent="0.2">
      <c r="A76" s="18" t="s">
        <v>63</v>
      </c>
    </row>
    <row r="77" spans="1:5" s="7" customFormat="1" x14ac:dyDescent="0.2"/>
    <row r="78" spans="1:5" s="7" customFormat="1" x14ac:dyDescent="0.2">
      <c r="A78" s="18" t="s">
        <v>80</v>
      </c>
    </row>
    <row r="79" spans="1:5" s="7" customFormat="1" x14ac:dyDescent="0.2">
      <c r="A79" s="18" t="s">
        <v>81</v>
      </c>
    </row>
    <row r="80" spans="1:5" s="7" customFormat="1" x14ac:dyDescent="0.2">
      <c r="A80" s="26" t="s">
        <v>90</v>
      </c>
    </row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>
    <oddFooter>&amp;R&amp;K00-048Developed by NAVFAC SW</oddFooter>
  </headerFooter>
  <ignoredErrors>
    <ignoredError sqref="D6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FY18</vt:lpstr>
      <vt:lpstr>FY19</vt:lpstr>
      <vt:lpstr>FY20</vt:lpstr>
      <vt:lpstr>FY21</vt:lpstr>
      <vt:lpstr>FY22</vt:lpstr>
      <vt:lpstr>FY23</vt:lpstr>
      <vt:lpstr>FY24</vt:lpstr>
      <vt:lpstr>FY25</vt:lpstr>
      <vt:lpstr>FY26 </vt:lpstr>
      <vt:lpstr>FY27</vt:lpstr>
      <vt:lpstr>FY28</vt:lpstr>
      <vt:lpstr>FY29</vt:lpstr>
    </vt:vector>
  </TitlesOfParts>
  <Company>NMCI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Duffy, Suzanne S CIV NAVFAC SW</dc:creator>
  <cp:lastModifiedBy>Clemens, Elizabeth L CIV USN NAVFAC LANT NOR VA (USA)</cp:lastModifiedBy>
  <cp:lastPrinted>2016-05-19T22:31:25Z</cp:lastPrinted>
  <dcterms:created xsi:type="dcterms:W3CDTF">2013-05-13T22:06:58Z</dcterms:created>
  <dcterms:modified xsi:type="dcterms:W3CDTF">2025-08-27T19:32:09Z</dcterms:modified>
</cp:coreProperties>
</file>