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klloyd\Downloads\"/>
    </mc:Choice>
  </mc:AlternateContent>
  <xr:revisionPtr revIDLastSave="0" documentId="8_{EB8B1861-4101-4B0C-A946-5938DE2B02AB}" xr6:coauthVersionLast="47" xr6:coauthVersionMax="47" xr10:uidLastSave="{00000000-0000-0000-0000-000000000000}"/>
  <bookViews>
    <workbookView xWindow="-108" yWindow="-108" windowWidth="23256" windowHeight="13896" tabRatio="832" xr2:uid="{EA6FA963-840F-4F7F-868E-CB0E2DD4B2BC}"/>
  </bookViews>
  <sheets>
    <sheet name="Definitions" sheetId="15" r:id="rId1"/>
    <sheet name="Instructions " sheetId="13" r:id="rId2"/>
    <sheet name="Strategic Site Plan" sheetId="14" r:id="rId3"/>
    <sheet name="Facility Data" sheetId="3" r:id="rId4"/>
    <sheet name="Population Data" sheetId="4" r:id="rId5"/>
    <sheet name="Parking Inventory" sheetId="5" r:id="rId6"/>
    <sheet name="Current Peak Demand" sheetId="7" r:id="rId7"/>
    <sheet name="Future Growth" sheetId="10" r:id="rId8"/>
    <sheet name="Future Demand" sheetId="8" r:id="rId9"/>
    <sheet name="Future Supply" sheetId="9" r:id="rId10"/>
    <sheet name="Surplus Deficit" sheetId="11" r:id="rId11"/>
    <sheet name="Demand Ratio Matrix" sheetId="6" r:id="rId12"/>
  </sheets>
  <definedNames>
    <definedName name="_xlnm.Print_Area" localSheetId="6">'Current Peak Demand'!$A$1:$Q$30</definedName>
    <definedName name="_xlnm.Print_Area" localSheetId="0">Definitions!$A$1:$C$20</definedName>
    <definedName name="_xlnm.Print_Area" localSheetId="7">'Future Growth'!$A$1:$X$26</definedName>
    <definedName name="_xlnm.Print_Area" localSheetId="9">'Future Supply'!$A$1:$V$71</definedName>
    <definedName name="_xlnm.Print_Area" localSheetId="1">'Instructions '!$A$1:$B$25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4" l="1"/>
  <c r="I27" i="4"/>
  <c r="C23" i="7" s="1"/>
  <c r="E23" i="7" s="1"/>
  <c r="C23" i="8" s="1"/>
  <c r="D23" i="8" s="1"/>
  <c r="E23" i="8" s="1"/>
  <c r="F23" i="8" s="1"/>
  <c r="G23" i="8" s="1"/>
  <c r="H23" i="8" s="1"/>
  <c r="I23" i="8" s="1"/>
  <c r="J23" i="8" s="1"/>
  <c r="K23" i="8" s="1"/>
  <c r="L23" i="8" s="1"/>
  <c r="M23" i="8" s="1"/>
  <c r="N23" i="8" s="1"/>
  <c r="O23" i="8" s="1"/>
  <c r="P23" i="8" s="1"/>
  <c r="Q23" i="8" s="1"/>
  <c r="R23" i="8" s="1"/>
  <c r="S23" i="8" s="1"/>
  <c r="T23" i="8" s="1"/>
  <c r="U23" i="8" s="1"/>
  <c r="V23" i="8" s="1"/>
  <c r="W23" i="8" s="1"/>
  <c r="C7" i="10"/>
  <c r="D7" i="10" s="1"/>
  <c r="E7" i="10" s="1"/>
  <c r="F7" i="10" s="1"/>
  <c r="G7" i="10" s="1"/>
  <c r="H7" i="10" s="1"/>
  <c r="I7" i="10" s="1"/>
  <c r="J7" i="10" s="1"/>
  <c r="K7" i="10" s="1"/>
  <c r="L7" i="10" s="1"/>
  <c r="M7" i="10" s="1"/>
  <c r="N7" i="10" s="1"/>
  <c r="O7" i="10" s="1"/>
  <c r="P7" i="10" s="1"/>
  <c r="Q7" i="10" s="1"/>
  <c r="R7" i="10" s="1"/>
  <c r="S7" i="10" s="1"/>
  <c r="T7" i="10" s="1"/>
  <c r="U7" i="10" s="1"/>
  <c r="V7" i="10" s="1"/>
  <c r="H14" i="4"/>
  <c r="C19" i="7"/>
  <c r="E19" i="7"/>
  <c r="C19" i="8"/>
  <c r="D19" i="8" s="1"/>
  <c r="E19" i="8" s="1"/>
  <c r="F19" i="8" s="1"/>
  <c r="G19" i="8" s="1"/>
  <c r="H19" i="8" s="1"/>
  <c r="I19" i="8" s="1"/>
  <c r="J19" i="8" s="1"/>
  <c r="K19" i="8" s="1"/>
  <c r="L19" i="8" s="1"/>
  <c r="M19" i="8" s="1"/>
  <c r="N19" i="8" s="1"/>
  <c r="O19" i="8" s="1"/>
  <c r="P19" i="8" s="1"/>
  <c r="Q19" i="8" s="1"/>
  <c r="R19" i="8" s="1"/>
  <c r="S19" i="8" s="1"/>
  <c r="T19" i="8" s="1"/>
  <c r="U19" i="8" s="1"/>
  <c r="V19" i="8" s="1"/>
  <c r="W19" i="8" s="1"/>
  <c r="H12" i="4"/>
  <c r="C18" i="7"/>
  <c r="C24" i="7"/>
  <c r="E24" i="7"/>
  <c r="C24" i="8" s="1"/>
  <c r="D24" i="8" s="1"/>
  <c r="E24" i="8" s="1"/>
  <c r="F24" i="8" s="1"/>
  <c r="G24" i="8" s="1"/>
  <c r="H24" i="8" s="1"/>
  <c r="I24" i="8" s="1"/>
  <c r="J24" i="8" s="1"/>
  <c r="K24" i="8" s="1"/>
  <c r="L24" i="8" s="1"/>
  <c r="M24" i="8" s="1"/>
  <c r="N24" i="8" s="1"/>
  <c r="O24" i="8" s="1"/>
  <c r="P24" i="8" s="1"/>
  <c r="Q24" i="8" s="1"/>
  <c r="R24" i="8" s="1"/>
  <c r="S24" i="8" s="1"/>
  <c r="T24" i="8" s="1"/>
  <c r="U24" i="8" s="1"/>
  <c r="V24" i="8" s="1"/>
  <c r="W24" i="8" s="1"/>
  <c r="C36" i="5"/>
  <c r="C26" i="5"/>
  <c r="C17" i="5"/>
  <c r="C48" i="5" s="1"/>
  <c r="H10" i="4"/>
  <c r="C17" i="7" s="1"/>
  <c r="E17" i="7" s="1"/>
  <c r="E32" i="5"/>
  <c r="E33" i="5"/>
  <c r="E34" i="5"/>
  <c r="E35" i="5"/>
  <c r="E11" i="5"/>
  <c r="E12" i="5"/>
  <c r="E15" i="5"/>
  <c r="E13" i="5"/>
  <c r="E14" i="5"/>
  <c r="E16" i="5"/>
  <c r="E17" i="5" s="1"/>
  <c r="B64" i="9" s="1"/>
  <c r="B53" i="9"/>
  <c r="C53" i="9" s="1"/>
  <c r="E8" i="5"/>
  <c r="B63" i="9" s="1"/>
  <c r="E23" i="5"/>
  <c r="E24" i="5"/>
  <c r="E25" i="5"/>
  <c r="E41" i="5"/>
  <c r="B67" i="9"/>
  <c r="B11" i="11" s="1"/>
  <c r="C9" i="7"/>
  <c r="C10" i="7"/>
  <c r="E10" i="7" s="1"/>
  <c r="C10" i="8" s="1"/>
  <c r="D10" i="8" s="1"/>
  <c r="E10" i="8" s="1"/>
  <c r="F10" i="8" s="1"/>
  <c r="G10" i="8"/>
  <c r="H10" i="8" s="1"/>
  <c r="I10" i="8" s="1"/>
  <c r="J10" i="8" s="1"/>
  <c r="K10" i="8" s="1"/>
  <c r="L10" i="8" s="1"/>
  <c r="M10" i="8" s="1"/>
  <c r="N10" i="8" s="1"/>
  <c r="O10" i="8" s="1"/>
  <c r="P10" i="8" s="1"/>
  <c r="Q10" i="8" s="1"/>
  <c r="R10" i="8" s="1"/>
  <c r="S10" i="8" s="1"/>
  <c r="T10" i="8" s="1"/>
  <c r="U10" i="8" s="1"/>
  <c r="V10" i="8" s="1"/>
  <c r="W10" i="8" s="1"/>
  <c r="C11" i="7"/>
  <c r="E11" i="7" s="1"/>
  <c r="C11" i="8" s="1"/>
  <c r="D11" i="8" s="1"/>
  <c r="E11" i="8" s="1"/>
  <c r="F11" i="8" s="1"/>
  <c r="G11" i="8" s="1"/>
  <c r="H11" i="8" s="1"/>
  <c r="I11" i="8" s="1"/>
  <c r="J11" i="8" s="1"/>
  <c r="K11" i="8" s="1"/>
  <c r="L11" i="8" s="1"/>
  <c r="M11" i="8" s="1"/>
  <c r="N11" i="8" s="1"/>
  <c r="O11" i="8" s="1"/>
  <c r="P11" i="8" s="1"/>
  <c r="Q11" i="8" s="1"/>
  <c r="R11" i="8" s="1"/>
  <c r="S11" i="8" s="1"/>
  <c r="T11" i="8" s="1"/>
  <c r="U11" i="8" s="1"/>
  <c r="V11" i="8" s="1"/>
  <c r="W11" i="8" s="1"/>
  <c r="C12" i="7"/>
  <c r="E12" i="7" s="1"/>
  <c r="C12" i="8" s="1"/>
  <c r="D12" i="8" s="1"/>
  <c r="E12" i="8" s="1"/>
  <c r="C13" i="7"/>
  <c r="E13" i="7" s="1"/>
  <c r="C13" i="8" s="1"/>
  <c r="D13" i="8" s="1"/>
  <c r="E13" i="8" s="1"/>
  <c r="F13" i="8" s="1"/>
  <c r="G13" i="8"/>
  <c r="H13" i="8" s="1"/>
  <c r="I13" i="8" s="1"/>
  <c r="J13" i="8" s="1"/>
  <c r="K13" i="8" s="1"/>
  <c r="L13" i="8" s="1"/>
  <c r="M13" i="8" s="1"/>
  <c r="N13" i="8" s="1"/>
  <c r="O13" i="8"/>
  <c r="P13" i="8" s="1"/>
  <c r="Q13" i="8" s="1"/>
  <c r="R13" i="8" s="1"/>
  <c r="S13" i="8" s="1"/>
  <c r="T13" i="8" s="1"/>
  <c r="U13" i="8" s="1"/>
  <c r="V13" i="8" s="1"/>
  <c r="W13" i="8"/>
  <c r="C14" i="7"/>
  <c r="E14" i="7"/>
  <c r="C14" i="8" s="1"/>
  <c r="D14" i="8" s="1"/>
  <c r="E14" i="8" s="1"/>
  <c r="F14" i="8" s="1"/>
  <c r="G14" i="8" s="1"/>
  <c r="H14" i="8" s="1"/>
  <c r="I14" i="8" s="1"/>
  <c r="J14" i="8" s="1"/>
  <c r="K14" i="8" s="1"/>
  <c r="L14" i="8" s="1"/>
  <c r="M14" i="8" s="1"/>
  <c r="N14" i="8" s="1"/>
  <c r="O14" i="8" s="1"/>
  <c r="P14" i="8" s="1"/>
  <c r="Q14" i="8" s="1"/>
  <c r="R14" i="8" s="1"/>
  <c r="S14" i="8" s="1"/>
  <c r="T14" i="8" s="1"/>
  <c r="U14" i="8" s="1"/>
  <c r="V14" i="8" s="1"/>
  <c r="W14" i="8" s="1"/>
  <c r="D7" i="8"/>
  <c r="E7" i="8" s="1"/>
  <c r="F7" i="8" s="1"/>
  <c r="G7" i="8" s="1"/>
  <c r="H7" i="8" s="1"/>
  <c r="I7" i="8" s="1"/>
  <c r="J7" i="8" s="1"/>
  <c r="K7" i="8" s="1"/>
  <c r="L7" i="8"/>
  <c r="M7" i="8" s="1"/>
  <c r="N7" i="8" s="1"/>
  <c r="O7" i="8" s="1"/>
  <c r="P7" i="8" s="1"/>
  <c r="Q7" i="8" s="1"/>
  <c r="R7" i="8" s="1"/>
  <c r="S7" i="8" s="1"/>
  <c r="T7" i="8"/>
  <c r="U7" i="8" s="1"/>
  <c r="V7" i="8" s="1"/>
  <c r="W7" i="8" s="1"/>
  <c r="B57" i="9"/>
  <c r="C57" i="9" s="1"/>
  <c r="C68" i="9" s="1"/>
  <c r="B56" i="9"/>
  <c r="C56" i="9"/>
  <c r="B54" i="9"/>
  <c r="C54" i="9"/>
  <c r="C51" i="9"/>
  <c r="D51" i="9" s="1"/>
  <c r="E51" i="9" s="1"/>
  <c r="B52" i="9"/>
  <c r="C52" i="9" s="1"/>
  <c r="C7" i="11"/>
  <c r="D7" i="11" s="1"/>
  <c r="E7" i="11" s="1"/>
  <c r="F7" i="11" s="1"/>
  <c r="G7" i="11" s="1"/>
  <c r="H7" i="11" s="1"/>
  <c r="I7" i="11" s="1"/>
  <c r="J7" i="11" s="1"/>
  <c r="K7" i="11"/>
  <c r="L7" i="11" s="1"/>
  <c r="M7" i="11" s="1"/>
  <c r="N7" i="11" s="1"/>
  <c r="O7" i="11" s="1"/>
  <c r="P7" i="11" s="1"/>
  <c r="Q7" i="11" s="1"/>
  <c r="R7" i="11" s="1"/>
  <c r="S7" i="11" s="1"/>
  <c r="T7" i="11" s="1"/>
  <c r="U7" i="11" s="1"/>
  <c r="V7" i="11" s="1"/>
  <c r="A3" i="11"/>
  <c r="A3" i="9"/>
  <c r="A3" i="10"/>
  <c r="A3" i="8"/>
  <c r="A3" i="7"/>
  <c r="A3" i="6"/>
  <c r="A3" i="5"/>
  <c r="A3" i="4"/>
  <c r="E43" i="5"/>
  <c r="B68" i="9" s="1"/>
  <c r="I25" i="4"/>
  <c r="C22" i="7"/>
  <c r="E22" i="7" s="1"/>
  <c r="C22" i="8" s="1"/>
  <c r="D54" i="9"/>
  <c r="D65" i="9" s="1"/>
  <c r="D9" i="11" s="1"/>
  <c r="C65" i="9"/>
  <c r="B55" i="9"/>
  <c r="C55" i="9" s="1"/>
  <c r="C66" i="9" s="1"/>
  <c r="E18" i="7"/>
  <c r="C18" i="8" s="1"/>
  <c r="D18" i="8" s="1"/>
  <c r="E18" i="8" s="1"/>
  <c r="F18" i="8" s="1"/>
  <c r="G18" i="8" s="1"/>
  <c r="H18" i="8" s="1"/>
  <c r="I18" i="8" s="1"/>
  <c r="J18" i="8" s="1"/>
  <c r="K18" i="8" s="1"/>
  <c r="L18" i="8" s="1"/>
  <c r="M18" i="8" s="1"/>
  <c r="N18" i="8" s="1"/>
  <c r="O18" i="8" s="1"/>
  <c r="P18" i="8" s="1"/>
  <c r="Q18" i="8" s="1"/>
  <c r="R18" i="8" s="1"/>
  <c r="S18" i="8" s="1"/>
  <c r="T18" i="8" s="1"/>
  <c r="U18" i="8" s="1"/>
  <c r="V18" i="8" s="1"/>
  <c r="W18" i="8" s="1"/>
  <c r="F51" i="9"/>
  <c r="G51" i="9"/>
  <c r="H51" i="9" s="1"/>
  <c r="I51" i="9" s="1"/>
  <c r="J51" i="9" s="1"/>
  <c r="K51" i="9" s="1"/>
  <c r="L51" i="9" s="1"/>
  <c r="M51" i="9" s="1"/>
  <c r="N51" i="9"/>
  <c r="O51" i="9"/>
  <c r="P51" i="9" s="1"/>
  <c r="Q51" i="9" s="1"/>
  <c r="R51" i="9" s="1"/>
  <c r="S51" i="9" s="1"/>
  <c r="T51" i="9" s="1"/>
  <c r="U51" i="9" s="1"/>
  <c r="V51" i="9" s="1"/>
  <c r="C62" i="9"/>
  <c r="D62" i="9" s="1"/>
  <c r="E62" i="9" s="1"/>
  <c r="F62" i="9" s="1"/>
  <c r="G62" i="9" s="1"/>
  <c r="H62" i="9" s="1"/>
  <c r="I62" i="9" s="1"/>
  <c r="J62" i="9"/>
  <c r="K62" i="9"/>
  <c r="L62" i="9" s="1"/>
  <c r="M62" i="9" s="1"/>
  <c r="N62" i="9" s="1"/>
  <c r="O62" i="9" s="1"/>
  <c r="P62" i="9" s="1"/>
  <c r="Q62" i="9" s="1"/>
  <c r="R62" i="9"/>
  <c r="S62" i="9"/>
  <c r="T62" i="9" s="1"/>
  <c r="U62" i="9" s="1"/>
  <c r="V62" i="9" s="1"/>
  <c r="E26" i="5"/>
  <c r="E48" i="5" s="1"/>
  <c r="B65" i="9"/>
  <c r="E36" i="5"/>
  <c r="B66" i="9" s="1"/>
  <c r="E54" i="9"/>
  <c r="E25" i="7"/>
  <c r="F12" i="8"/>
  <c r="G12" i="8" s="1"/>
  <c r="H12" i="8"/>
  <c r="I12" i="8" s="1"/>
  <c r="J12" i="8" s="1"/>
  <c r="K12" i="8"/>
  <c r="L12" i="8" s="1"/>
  <c r="M12" i="8" s="1"/>
  <c r="N12" i="8" s="1"/>
  <c r="O12" i="8" s="1"/>
  <c r="P12" i="8" s="1"/>
  <c r="Q12" i="8" s="1"/>
  <c r="R12" i="8" s="1"/>
  <c r="S12" i="8" s="1"/>
  <c r="T12" i="8" s="1"/>
  <c r="U12" i="8" s="1"/>
  <c r="V12" i="8" s="1"/>
  <c r="W12" i="8" s="1"/>
  <c r="B9" i="11" l="1"/>
  <c r="B69" i="9"/>
  <c r="C9" i="11"/>
  <c r="D56" i="9"/>
  <c r="C67" i="9"/>
  <c r="C11" i="11" s="1"/>
  <c r="C58" i="9"/>
  <c r="C17" i="8"/>
  <c r="E20" i="7"/>
  <c r="D52" i="9"/>
  <c r="C63" i="9"/>
  <c r="D22" i="8"/>
  <c r="C25" i="8"/>
  <c r="D55" i="9"/>
  <c r="F54" i="9"/>
  <c r="E65" i="9"/>
  <c r="E9" i="11" s="1"/>
  <c r="C64" i="9"/>
  <c r="D53" i="9"/>
  <c r="C20" i="7"/>
  <c r="D57" i="9"/>
  <c r="C15" i="7"/>
  <c r="C26" i="7" s="1"/>
  <c r="B58" i="9"/>
  <c r="C25" i="7"/>
  <c r="E9" i="7"/>
  <c r="C20" i="8" l="1"/>
  <c r="B10" i="11" s="1"/>
  <c r="D17" i="8"/>
  <c r="F65" i="9"/>
  <c r="F9" i="11" s="1"/>
  <c r="G54" i="9"/>
  <c r="C9" i="8"/>
  <c r="E15" i="7"/>
  <c r="E26" i="7" s="1"/>
  <c r="E55" i="9"/>
  <c r="D66" i="9"/>
  <c r="D68" i="9"/>
  <c r="E57" i="9"/>
  <c r="D67" i="9"/>
  <c r="D11" i="11" s="1"/>
  <c r="E56" i="9"/>
  <c r="C69" i="9"/>
  <c r="D63" i="9"/>
  <c r="D58" i="9"/>
  <c r="E52" i="9"/>
  <c r="E22" i="8"/>
  <c r="D25" i="8"/>
  <c r="E53" i="9"/>
  <c r="D64" i="9"/>
  <c r="E66" i="9" l="1"/>
  <c r="F55" i="9"/>
  <c r="F56" i="9"/>
  <c r="E67" i="9"/>
  <c r="E11" i="11" s="1"/>
  <c r="D69" i="9"/>
  <c r="F53" i="9"/>
  <c r="E64" i="9"/>
  <c r="F57" i="9"/>
  <c r="E68" i="9"/>
  <c r="E29" i="7"/>
  <c r="E30" i="7"/>
  <c r="C15" i="8"/>
  <c r="C26" i="8" s="1"/>
  <c r="D9" i="8"/>
  <c r="B8" i="11"/>
  <c r="B12" i="11" s="1"/>
  <c r="H54" i="9"/>
  <c r="G65" i="9"/>
  <c r="G9" i="11" s="1"/>
  <c r="F22" i="8"/>
  <c r="E25" i="8"/>
  <c r="E17" i="8"/>
  <c r="D20" i="8"/>
  <c r="C10" i="11" s="1"/>
  <c r="F52" i="9"/>
  <c r="E58" i="9"/>
  <c r="E63" i="9"/>
  <c r="E9" i="8" l="1"/>
  <c r="D15" i="8"/>
  <c r="D26" i="8" s="1"/>
  <c r="C8" i="11"/>
  <c r="C12" i="11" s="1"/>
  <c r="G56" i="9"/>
  <c r="F67" i="9"/>
  <c r="F11" i="11" s="1"/>
  <c r="F66" i="9"/>
  <c r="G55" i="9"/>
  <c r="F58" i="9"/>
  <c r="F63" i="9"/>
  <c r="G52" i="9"/>
  <c r="G53" i="9"/>
  <c r="F64" i="9"/>
  <c r="F17" i="8"/>
  <c r="E20" i="8"/>
  <c r="D10" i="11" s="1"/>
  <c r="F25" i="8"/>
  <c r="G22" i="8"/>
  <c r="E69" i="9"/>
  <c r="I54" i="9"/>
  <c r="H65" i="9"/>
  <c r="H9" i="11" s="1"/>
  <c r="F68" i="9"/>
  <c r="G57" i="9"/>
  <c r="G17" i="8" l="1"/>
  <c r="F20" i="8"/>
  <c r="E10" i="11" s="1"/>
  <c r="H53" i="9"/>
  <c r="G64" i="9"/>
  <c r="J54" i="9"/>
  <c r="I65" i="9"/>
  <c r="I9" i="11" s="1"/>
  <c r="D30" i="8"/>
  <c r="D29" i="8"/>
  <c r="H22" i="8"/>
  <c r="G25" i="8"/>
  <c r="H55" i="9"/>
  <c r="G66" i="9"/>
  <c r="H57" i="9"/>
  <c r="G68" i="9"/>
  <c r="H56" i="9"/>
  <c r="G67" i="9"/>
  <c r="G11" i="11" s="1"/>
  <c r="G58" i="9"/>
  <c r="H52" i="9"/>
  <c r="G63" i="9"/>
  <c r="F69" i="9"/>
  <c r="F9" i="8"/>
  <c r="E15" i="8"/>
  <c r="E26" i="8" s="1"/>
  <c r="D8" i="11"/>
  <c r="D12" i="11" s="1"/>
  <c r="H67" i="9" l="1"/>
  <c r="H11" i="11" s="1"/>
  <c r="I56" i="9"/>
  <c r="G9" i="8"/>
  <c r="F15" i="8"/>
  <c r="F26" i="8" s="1"/>
  <c r="E8" i="11"/>
  <c r="E12" i="11" s="1"/>
  <c r="I57" i="9"/>
  <c r="H68" i="9"/>
  <c r="G69" i="9"/>
  <c r="H25" i="8"/>
  <c r="I22" i="8"/>
  <c r="H17" i="8"/>
  <c r="G20" i="8"/>
  <c r="F10" i="11" s="1"/>
  <c r="E29" i="8"/>
  <c r="E30" i="8"/>
  <c r="J65" i="9"/>
  <c r="J9" i="11" s="1"/>
  <c r="K54" i="9"/>
  <c r="H66" i="9"/>
  <c r="I55" i="9"/>
  <c r="H64" i="9"/>
  <c r="I53" i="9"/>
  <c r="H63" i="9"/>
  <c r="I52" i="9"/>
  <c r="H58" i="9"/>
  <c r="F29" i="8" l="1"/>
  <c r="F30" i="8"/>
  <c r="J52" i="9"/>
  <c r="I63" i="9"/>
  <c r="I58" i="9"/>
  <c r="H69" i="9"/>
  <c r="J55" i="9"/>
  <c r="I66" i="9"/>
  <c r="G15" i="8"/>
  <c r="G26" i="8" s="1"/>
  <c r="H9" i="8"/>
  <c r="F8" i="11"/>
  <c r="F12" i="11" s="1"/>
  <c r="I67" i="9"/>
  <c r="I11" i="11" s="1"/>
  <c r="J56" i="9"/>
  <c r="I68" i="9"/>
  <c r="J57" i="9"/>
  <c r="I64" i="9"/>
  <c r="J53" i="9"/>
  <c r="I17" i="8"/>
  <c r="H20" i="8"/>
  <c r="G10" i="11" s="1"/>
  <c r="I25" i="8"/>
  <c r="J22" i="8"/>
  <c r="K65" i="9"/>
  <c r="K9" i="11" s="1"/>
  <c r="L54" i="9"/>
  <c r="J17" i="8" l="1"/>
  <c r="I20" i="8"/>
  <c r="H10" i="11" s="1"/>
  <c r="J67" i="9"/>
  <c r="J11" i="11" s="1"/>
  <c r="K56" i="9"/>
  <c r="I9" i="8"/>
  <c r="H15" i="8"/>
  <c r="H26" i="8" s="1"/>
  <c r="G8" i="11"/>
  <c r="G12" i="11" s="1"/>
  <c r="K53" i="9"/>
  <c r="J64" i="9"/>
  <c r="J25" i="8"/>
  <c r="K22" i="8"/>
  <c r="I69" i="9"/>
  <c r="G30" i="8"/>
  <c r="G29" i="8"/>
  <c r="J58" i="9"/>
  <c r="J63" i="9"/>
  <c r="K52" i="9"/>
  <c r="M54" i="9"/>
  <c r="L65" i="9"/>
  <c r="L9" i="11" s="1"/>
  <c r="J68" i="9"/>
  <c r="K57" i="9"/>
  <c r="J66" i="9"/>
  <c r="K55" i="9"/>
  <c r="K64" i="9" l="1"/>
  <c r="L53" i="9"/>
  <c r="J9" i="8"/>
  <c r="I15" i="8"/>
  <c r="I26" i="8" s="1"/>
  <c r="H8" i="11"/>
  <c r="H12" i="11" s="1"/>
  <c r="K67" i="9"/>
  <c r="K11" i="11" s="1"/>
  <c r="L56" i="9"/>
  <c r="K68" i="9"/>
  <c r="L57" i="9"/>
  <c r="H30" i="8"/>
  <c r="H29" i="8"/>
  <c r="M65" i="9"/>
  <c r="M9" i="11" s="1"/>
  <c r="N54" i="9"/>
  <c r="L22" i="8"/>
  <c r="K25" i="8"/>
  <c r="J69" i="9"/>
  <c r="L52" i="9"/>
  <c r="K58" i="9"/>
  <c r="K63" i="9"/>
  <c r="L55" i="9"/>
  <c r="K66" i="9"/>
  <c r="J20" i="8"/>
  <c r="I10" i="11" s="1"/>
  <c r="K17" i="8"/>
  <c r="M56" i="9" l="1"/>
  <c r="L67" i="9"/>
  <c r="L11" i="11" s="1"/>
  <c r="K69" i="9"/>
  <c r="L63" i="9"/>
  <c r="M52" i="9"/>
  <c r="L58" i="9"/>
  <c r="L25" i="8"/>
  <c r="M22" i="8"/>
  <c r="N65" i="9"/>
  <c r="N9" i="11" s="1"/>
  <c r="O54" i="9"/>
  <c r="I30" i="8"/>
  <c r="I29" i="8"/>
  <c r="L64" i="9"/>
  <c r="M53" i="9"/>
  <c r="L66" i="9"/>
  <c r="M55" i="9"/>
  <c r="J15" i="8"/>
  <c r="J26" i="8" s="1"/>
  <c r="K9" i="8"/>
  <c r="I8" i="11"/>
  <c r="I12" i="11" s="1"/>
  <c r="L68" i="9"/>
  <c r="M57" i="9"/>
  <c r="K20" i="8"/>
  <c r="J10" i="11" s="1"/>
  <c r="L17" i="8"/>
  <c r="M58" i="9" l="1"/>
  <c r="N52" i="9"/>
  <c r="M63" i="9"/>
  <c r="N53" i="9"/>
  <c r="M64" i="9"/>
  <c r="N57" i="9"/>
  <c r="M68" i="9"/>
  <c r="P54" i="9"/>
  <c r="O65" i="9"/>
  <c r="O9" i="11" s="1"/>
  <c r="L69" i="9"/>
  <c r="L9" i="8"/>
  <c r="K15" i="8"/>
  <c r="K26" i="8" s="1"/>
  <c r="J8" i="11"/>
  <c r="J12" i="11" s="1"/>
  <c r="N55" i="9"/>
  <c r="M66" i="9"/>
  <c r="M25" i="8"/>
  <c r="N22" i="8"/>
  <c r="J29" i="8"/>
  <c r="J30" i="8"/>
  <c r="L20" i="8"/>
  <c r="K10" i="11" s="1"/>
  <c r="M17" i="8"/>
  <c r="M67" i="9"/>
  <c r="M11" i="11" s="1"/>
  <c r="N56" i="9"/>
  <c r="K29" i="8" l="1"/>
  <c r="K30" i="8"/>
  <c r="M69" i="9"/>
  <c r="O55" i="9"/>
  <c r="N66" i="9"/>
  <c r="M9" i="8"/>
  <c r="L15" i="8"/>
  <c r="L26" i="8" s="1"/>
  <c r="K8" i="11"/>
  <c r="K12" i="11" s="1"/>
  <c r="O22" i="8"/>
  <c r="N25" i="8"/>
  <c r="N58" i="9"/>
  <c r="O52" i="9"/>
  <c r="N63" i="9"/>
  <c r="P65" i="9"/>
  <c r="P9" i="11" s="1"/>
  <c r="Q54" i="9"/>
  <c r="N17" i="8"/>
  <c r="M20" i="8"/>
  <c r="L10" i="11" s="1"/>
  <c r="N68" i="9"/>
  <c r="O57" i="9"/>
  <c r="O53" i="9"/>
  <c r="N64" i="9"/>
  <c r="N67" i="9"/>
  <c r="N11" i="11" s="1"/>
  <c r="O56" i="9"/>
  <c r="N9" i="8" l="1"/>
  <c r="M15" i="8"/>
  <c r="M26" i="8" s="1"/>
  <c r="L8" i="11"/>
  <c r="L12" i="11" s="1"/>
  <c r="O63" i="9"/>
  <c r="P52" i="9"/>
  <c r="O58" i="9"/>
  <c r="O25" i="8"/>
  <c r="P22" i="8"/>
  <c r="N69" i="9"/>
  <c r="P55" i="9"/>
  <c r="O66" i="9"/>
  <c r="P53" i="9"/>
  <c r="O64" i="9"/>
  <c r="O68" i="9"/>
  <c r="P57" i="9"/>
  <c r="N20" i="8"/>
  <c r="M10" i="11" s="1"/>
  <c r="O17" i="8"/>
  <c r="O67" i="9"/>
  <c r="O11" i="11" s="1"/>
  <c r="P56" i="9"/>
  <c r="R54" i="9"/>
  <c r="Q65" i="9"/>
  <c r="Q9" i="11" s="1"/>
  <c r="L29" i="8"/>
  <c r="L30" i="8"/>
  <c r="Q22" i="8" l="1"/>
  <c r="P25" i="8"/>
  <c r="Q52" i="9"/>
  <c r="P63" i="9"/>
  <c r="P58" i="9"/>
  <c r="Q53" i="9"/>
  <c r="P64" i="9"/>
  <c r="P67" i="9"/>
  <c r="P11" i="11" s="1"/>
  <c r="Q56" i="9"/>
  <c r="O69" i="9"/>
  <c r="Q55" i="9"/>
  <c r="P66" i="9"/>
  <c r="M30" i="8"/>
  <c r="M29" i="8"/>
  <c r="R65" i="9"/>
  <c r="R9" i="11" s="1"/>
  <c r="S54" i="9"/>
  <c r="O20" i="8"/>
  <c r="N10" i="11" s="1"/>
  <c r="P17" i="8"/>
  <c r="Q57" i="9"/>
  <c r="P68" i="9"/>
  <c r="N15" i="8"/>
  <c r="N26" i="8" s="1"/>
  <c r="O9" i="8"/>
  <c r="M8" i="11"/>
  <c r="M12" i="11" s="1"/>
  <c r="N30" i="8" l="1"/>
  <c r="N29" i="8"/>
  <c r="R55" i="9"/>
  <c r="Q66" i="9"/>
  <c r="P9" i="8"/>
  <c r="O15" i="8"/>
  <c r="O26" i="8" s="1"/>
  <c r="N8" i="11"/>
  <c r="N12" i="11" s="1"/>
  <c r="R53" i="9"/>
  <c r="Q64" i="9"/>
  <c r="R57" i="9"/>
  <c r="Q68" i="9"/>
  <c r="Q63" i="9"/>
  <c r="Q58" i="9"/>
  <c r="R52" i="9"/>
  <c r="P20" i="8"/>
  <c r="O10" i="11" s="1"/>
  <c r="Q17" i="8"/>
  <c r="P69" i="9"/>
  <c r="S65" i="9"/>
  <c r="S9" i="11" s="1"/>
  <c r="T54" i="9"/>
  <c r="Q67" i="9"/>
  <c r="Q11" i="11" s="1"/>
  <c r="R56" i="9"/>
  <c r="Q25" i="8"/>
  <c r="R22" i="8"/>
  <c r="Q9" i="8" l="1"/>
  <c r="P15" i="8"/>
  <c r="P26" i="8" s="1"/>
  <c r="O8" i="11"/>
  <c r="O12" i="11" s="1"/>
  <c r="O30" i="8"/>
  <c r="O29" i="8"/>
  <c r="Q69" i="9"/>
  <c r="S55" i="9"/>
  <c r="R66" i="9"/>
  <c r="S53" i="9"/>
  <c r="R64" i="9"/>
  <c r="R67" i="9"/>
  <c r="R11" i="11" s="1"/>
  <c r="S56" i="9"/>
  <c r="R63" i="9"/>
  <c r="S52" i="9"/>
  <c r="R58" i="9"/>
  <c r="R68" i="9"/>
  <c r="S57" i="9"/>
  <c r="T65" i="9"/>
  <c r="T9" i="11" s="1"/>
  <c r="U54" i="9"/>
  <c r="S22" i="8"/>
  <c r="R25" i="8"/>
  <c r="Q20" i="8"/>
  <c r="P10" i="11" s="1"/>
  <c r="R17" i="8"/>
  <c r="T55" i="9" l="1"/>
  <c r="S66" i="9"/>
  <c r="T52" i="9"/>
  <c r="S58" i="9"/>
  <c r="S63" i="9"/>
  <c r="R69" i="9"/>
  <c r="V54" i="9"/>
  <c r="V65" i="9" s="1"/>
  <c r="V9" i="11" s="1"/>
  <c r="U65" i="9"/>
  <c r="U9" i="11" s="1"/>
  <c r="S25" i="8"/>
  <c r="T22" i="8"/>
  <c r="S67" i="9"/>
  <c r="S11" i="11" s="1"/>
  <c r="T56" i="9"/>
  <c r="S64" i="9"/>
  <c r="T53" i="9"/>
  <c r="P30" i="8"/>
  <c r="P29" i="8"/>
  <c r="T57" i="9"/>
  <c r="S68" i="9"/>
  <c r="S17" i="8"/>
  <c r="R20" i="8"/>
  <c r="Q10" i="11" s="1"/>
  <c r="R9" i="8"/>
  <c r="Q15" i="8"/>
  <c r="Q26" i="8" s="1"/>
  <c r="P8" i="11"/>
  <c r="P12" i="11" s="1"/>
  <c r="U22" i="8" l="1"/>
  <c r="T25" i="8"/>
  <c r="T58" i="9"/>
  <c r="T63" i="9"/>
  <c r="U52" i="9"/>
  <c r="Q29" i="8"/>
  <c r="Q30" i="8"/>
  <c r="S9" i="8"/>
  <c r="R15" i="8"/>
  <c r="R26" i="8" s="1"/>
  <c r="Q8" i="11"/>
  <c r="Q12" i="11" s="1"/>
  <c r="U56" i="9"/>
  <c r="T67" i="9"/>
  <c r="T11" i="11" s="1"/>
  <c r="T17" i="8"/>
  <c r="S20" i="8"/>
  <c r="R10" i="11" s="1"/>
  <c r="T68" i="9"/>
  <c r="U57" i="9"/>
  <c r="T64" i="9"/>
  <c r="U53" i="9"/>
  <c r="S69" i="9"/>
  <c r="U55" i="9"/>
  <c r="T66" i="9"/>
  <c r="U68" i="9" l="1"/>
  <c r="V57" i="9"/>
  <c r="V68" i="9" s="1"/>
  <c r="V52" i="9"/>
  <c r="U63" i="9"/>
  <c r="U58" i="9"/>
  <c r="V53" i="9"/>
  <c r="V64" i="9" s="1"/>
  <c r="U64" i="9"/>
  <c r="S15" i="8"/>
  <c r="S26" i="8" s="1"/>
  <c r="T9" i="8"/>
  <c r="R8" i="11"/>
  <c r="R12" i="11" s="1"/>
  <c r="U66" i="9"/>
  <c r="V55" i="9"/>
  <c r="V66" i="9" s="1"/>
  <c r="U67" i="9"/>
  <c r="U11" i="11" s="1"/>
  <c r="V56" i="9"/>
  <c r="V67" i="9" s="1"/>
  <c r="V11" i="11" s="1"/>
  <c r="T20" i="8"/>
  <c r="S10" i="11" s="1"/>
  <c r="U17" i="8"/>
  <c r="T69" i="9"/>
  <c r="R30" i="8"/>
  <c r="R29" i="8"/>
  <c r="U25" i="8"/>
  <c r="V22" i="8"/>
  <c r="V25" i="8" l="1"/>
  <c r="W22" i="8"/>
  <c r="W25" i="8" s="1"/>
  <c r="S30" i="8"/>
  <c r="S29" i="8"/>
  <c r="V58" i="9"/>
  <c r="V63" i="9"/>
  <c r="U69" i="9"/>
  <c r="U20" i="8"/>
  <c r="T10" i="11" s="1"/>
  <c r="V17" i="8"/>
  <c r="U9" i="8"/>
  <c r="T15" i="8"/>
  <c r="T26" i="8" s="1"/>
  <c r="S8" i="11"/>
  <c r="S12" i="11" s="1"/>
  <c r="W17" i="8" l="1"/>
  <c r="W20" i="8" s="1"/>
  <c r="V10" i="11" s="1"/>
  <c r="V20" i="8"/>
  <c r="U10" i="11" s="1"/>
  <c r="V69" i="9"/>
  <c r="T30" i="8"/>
  <c r="T29" i="8"/>
  <c r="V9" i="8"/>
  <c r="U15" i="8"/>
  <c r="U26" i="8" s="1"/>
  <c r="T8" i="11"/>
  <c r="T12" i="11" s="1"/>
  <c r="W9" i="8" l="1"/>
  <c r="V15" i="8"/>
  <c r="V26" i="8" s="1"/>
  <c r="U8" i="11"/>
  <c r="U12" i="11" s="1"/>
  <c r="U30" i="8"/>
  <c r="U29" i="8"/>
  <c r="V30" i="8" l="1"/>
  <c r="V29" i="8"/>
  <c r="W15" i="8"/>
  <c r="W26" i="8" s="1"/>
  <c r="V8" i="11"/>
  <c r="V12" i="11" s="1"/>
  <c r="W29" i="8" l="1"/>
  <c r="W30" i="8"/>
</calcChain>
</file>

<file path=xl/sharedStrings.xml><?xml version="1.0" encoding="utf-8"?>
<sst xmlns="http://schemas.openxmlformats.org/spreadsheetml/2006/main" count="367" uniqueCount="237">
  <si>
    <t>Service Organization Emp.</t>
  </si>
  <si>
    <t>Volunteers</t>
  </si>
  <si>
    <t>Vendors</t>
  </si>
  <si>
    <t>Inpatient Admissions</t>
  </si>
  <si>
    <t>Inpatient Visitors</t>
  </si>
  <si>
    <t>Physicians</t>
  </si>
  <si>
    <t>Government/Fleet Vehicles</t>
  </si>
  <si>
    <t>VHA</t>
  </si>
  <si>
    <t>Address:</t>
  </si>
  <si>
    <t>Acreage:</t>
  </si>
  <si>
    <t>NCA</t>
  </si>
  <si>
    <t>Available</t>
  </si>
  <si>
    <t>Outleased</t>
  </si>
  <si>
    <t>VA Total</t>
  </si>
  <si>
    <t>Buildings:</t>
  </si>
  <si>
    <t>Existing</t>
  </si>
  <si>
    <t>Historic</t>
  </si>
  <si>
    <t>EHR Seismic</t>
  </si>
  <si>
    <t>Vacant</t>
  </si>
  <si>
    <t>Avg Age SF</t>
  </si>
  <si>
    <t>Gross Sq Feet</t>
  </si>
  <si>
    <t>Ideal</t>
  </si>
  <si>
    <t>Out-Leased</t>
  </si>
  <si>
    <t>In-Leased</t>
  </si>
  <si>
    <t>Initiatives:</t>
  </si>
  <si>
    <t>Complete</t>
  </si>
  <si>
    <t>Scope</t>
  </si>
  <si>
    <t>Cost</t>
  </si>
  <si>
    <t>Funded</t>
  </si>
  <si>
    <t>Majors:</t>
  </si>
  <si>
    <t>Context Map</t>
  </si>
  <si>
    <t>VISN:</t>
  </si>
  <si>
    <t>Mission:</t>
  </si>
  <si>
    <t>CARES</t>
  </si>
  <si>
    <t>Patients:</t>
  </si>
  <si>
    <t>EUI's:</t>
  </si>
  <si>
    <t>Affiliations:</t>
  </si>
  <si>
    <t>VBA:</t>
  </si>
  <si>
    <t>ESPC:</t>
  </si>
  <si>
    <t>NCA:</t>
  </si>
  <si>
    <t>FCA Total Technical Corrections Cost:</t>
  </si>
  <si>
    <t>Other Programs:</t>
  </si>
  <si>
    <t>Community-Based Clinics:</t>
  </si>
  <si>
    <t>Vet Centers:</t>
  </si>
  <si>
    <t>Facility Address</t>
  </si>
  <si>
    <t>Veteran's Administration Medical Centers Parking Demand Model</t>
  </si>
  <si>
    <t>VAMC Facility Data</t>
  </si>
  <si>
    <t>Strategic Site Plan (Source: VA Office of Construction Facilities Management)</t>
  </si>
  <si>
    <t>Facility Name</t>
  </si>
  <si>
    <t>Date Data Provided (Mon/Day/Year)</t>
  </si>
  <si>
    <t>Name of Data Provider</t>
  </si>
  <si>
    <t>Contact Information (phone/e-mail)</t>
  </si>
  <si>
    <t>Facility Building Gross Square Feet</t>
  </si>
  <si>
    <t>Number of Hospital Beds</t>
  </si>
  <si>
    <t>Number of Domiciliary Beds</t>
  </si>
  <si>
    <t>Number of Nursing Home Beds</t>
  </si>
  <si>
    <t>Number of Spinal Cord Injury Beds</t>
  </si>
  <si>
    <t>Employees, Physicians, Students, &amp; Others</t>
  </si>
  <si>
    <t>Full-Time Employees</t>
  </si>
  <si>
    <t>Part-Time Employees</t>
  </si>
  <si>
    <t>Resident &amp; Other Students</t>
  </si>
  <si>
    <t>Inpatients and Outpatients</t>
  </si>
  <si>
    <t>Outpatients</t>
  </si>
  <si>
    <t>Emergency Department</t>
  </si>
  <si>
    <t>Job Title</t>
  </si>
  <si>
    <t>Visitors</t>
  </si>
  <si>
    <t>Visitors &amp; Vendors/Contractors</t>
  </si>
  <si>
    <t>Employee/Physician/Student Parking</t>
  </si>
  <si>
    <t>Reserved/Restricted</t>
  </si>
  <si>
    <t>Total Physician Spaces</t>
  </si>
  <si>
    <t>Open/Unrestricted</t>
  </si>
  <si>
    <t>Car/Vanpool</t>
  </si>
  <si>
    <t>Volunteer</t>
  </si>
  <si>
    <t>Handicapped Accessible</t>
  </si>
  <si>
    <t>Total Employee/Student</t>
  </si>
  <si>
    <t>Patient/Visitor Parking</t>
  </si>
  <si>
    <t>Student</t>
  </si>
  <si>
    <t>Self Park</t>
  </si>
  <si>
    <t xml:space="preserve">Valet </t>
  </si>
  <si>
    <t>Total Patient/Visitor Spaces</t>
  </si>
  <si>
    <t>To be provided by OOCFM</t>
  </si>
  <si>
    <t>TOTAL PARKING INVENTORY</t>
  </si>
  <si>
    <t>Current</t>
  </si>
  <si>
    <t>Inventory</t>
  </si>
  <si>
    <t>Practical</t>
  </si>
  <si>
    <t>Capacity</t>
  </si>
  <si>
    <t>Total Other Parking (describe below)</t>
  </si>
  <si>
    <t>Service Organization</t>
  </si>
  <si>
    <t>Non-treatment Visitors</t>
  </si>
  <si>
    <t>Full-time</t>
  </si>
  <si>
    <t>Part-time</t>
  </si>
  <si>
    <t>Students</t>
  </si>
  <si>
    <t>Patients</t>
  </si>
  <si>
    <t>Staffing</t>
  </si>
  <si>
    <t>Urban</t>
  </si>
  <si>
    <t>Suburban</t>
  </si>
  <si>
    <t>Rural</t>
  </si>
  <si>
    <t xml:space="preserve">ED Patients </t>
  </si>
  <si>
    <t>S = Strong</t>
  </si>
  <si>
    <t>W = Weak</t>
  </si>
  <si>
    <t>M = Moderate or Mixed</t>
  </si>
  <si>
    <t>VAMC Peak Parking Demand Ratios</t>
  </si>
  <si>
    <t>VAMC Peak Hour/Shift Population Data</t>
  </si>
  <si>
    <t>Peak</t>
  </si>
  <si>
    <t>Shift Volumes</t>
  </si>
  <si>
    <t>ED Patients</t>
  </si>
  <si>
    <t>Inpatient &amp; ED Visitors</t>
  </si>
  <si>
    <t>Total Staffing</t>
  </si>
  <si>
    <t>Total Patients</t>
  </si>
  <si>
    <t>Total Visitors</t>
  </si>
  <si>
    <t>Population Group</t>
  </si>
  <si>
    <t>Peak Parking</t>
  </si>
  <si>
    <t>Demand</t>
  </si>
  <si>
    <t xml:space="preserve">Peak </t>
  </si>
  <si>
    <t>Population</t>
  </si>
  <si>
    <t>Selected</t>
  </si>
  <si>
    <t>Demand Ratio</t>
  </si>
  <si>
    <t xml:space="preserve">Total </t>
  </si>
  <si>
    <t>---</t>
  </si>
  <si>
    <t>Table 1</t>
  </si>
  <si>
    <t>Table 3</t>
  </si>
  <si>
    <t>Table 4</t>
  </si>
  <si>
    <t>Table 5</t>
  </si>
  <si>
    <t>Table 6</t>
  </si>
  <si>
    <t>Future Peak Parking Demand</t>
  </si>
  <si>
    <t>VAMC Existing and Future Peak Parking Demand</t>
  </si>
  <si>
    <t>Employees/Students</t>
  </si>
  <si>
    <t>Patients/Visitors</t>
  </si>
  <si>
    <t>Total</t>
  </si>
  <si>
    <t xml:space="preserve">Other Parking </t>
  </si>
  <si>
    <t>Future Supply</t>
  </si>
  <si>
    <t xml:space="preserve">Future Practical Capacity </t>
  </si>
  <si>
    <t>Table 8</t>
  </si>
  <si>
    <t>Space Allocation</t>
  </si>
  <si>
    <t>Future Practical Surplus or Deficit</t>
  </si>
  <si>
    <t>Lot Name/Code</t>
  </si>
  <si>
    <t>Allocation</t>
  </si>
  <si>
    <t>Displaced</t>
  </si>
  <si>
    <t>Spaces</t>
  </si>
  <si>
    <t>Year to be</t>
  </si>
  <si>
    <t>Space</t>
  </si>
  <si>
    <t>VAMC</t>
  </si>
  <si>
    <t>Characteristics</t>
  </si>
  <si>
    <t>(Select One)</t>
  </si>
  <si>
    <t>Strong</t>
  </si>
  <si>
    <t>Mixed</t>
  </si>
  <si>
    <t>Weak</t>
  </si>
  <si>
    <t>Transit &amp; Car/Vanpool Rating</t>
  </si>
  <si>
    <t>w/ Patient &amp; Visitor Valet Service (3% of total demand) =</t>
  </si>
  <si>
    <t>w/o Patient &amp; Visitor Valet Service (7% of total demand) =</t>
  </si>
  <si>
    <t>w/ Patient &amp; Visitor Valet Service (3%)</t>
  </si>
  <si>
    <t>w/o Patient &amp; Visitor Valet Service (7%)</t>
  </si>
  <si>
    <t>Recommended Provision for Handicapped Acccessible Spaces</t>
  </si>
  <si>
    <t>Total Surplus or Deficit</t>
  </si>
  <si>
    <t>Instructions</t>
  </si>
  <si>
    <t>Step 1:</t>
  </si>
  <si>
    <t>Step 2:</t>
  </si>
  <si>
    <t>Step 3:</t>
  </si>
  <si>
    <t>Daily Volumes</t>
  </si>
  <si>
    <t>Table 2a</t>
  </si>
  <si>
    <t>Table 2b</t>
  </si>
  <si>
    <t>Step 4:</t>
  </si>
  <si>
    <t>Step 5:</t>
  </si>
  <si>
    <t>Step 6:</t>
  </si>
  <si>
    <t>Step 7:</t>
  </si>
  <si>
    <t>Existing Parking Spaces to be Displaced and/or Added</t>
  </si>
  <si>
    <t>Facility Identification Number</t>
  </si>
  <si>
    <t>Number of CLC Beds</t>
  </si>
  <si>
    <t>Actual Average</t>
  </si>
  <si>
    <t>Actual Annual</t>
  </si>
  <si>
    <t>Daily Est.</t>
  </si>
  <si>
    <t>ProClarity</t>
  </si>
  <si>
    <t>VAMC Parking Data</t>
  </si>
  <si>
    <t>Calculated</t>
  </si>
  <si>
    <t>Step 8:</t>
  </si>
  <si>
    <t>Note that as average daily population volumes for inpatient visitors, non-treatment visitors, vendors, and other visitors are typically not recorded by VAMC/VISN systems it has been calculated automatically based on industry standards associated with the number of hospital, domiciliary, nursing home, SCI, and other beds.</t>
  </si>
  <si>
    <t>Note that the analysis of current parking demand includes a recommendation for the provision of ADA accessible handicapped parking spaces.  This recommendation is based on survey findings at the ten (10) pilot institutions that found that between 7% and 16% of vehicles parked on a VA campus during the peak hour displayed handicapped hangtags and/or license plates.  At present, the number of handicapped accessible spaces on a VA medical center is 3% of the total supply.   While the provision of handicapped spaces should continue to meet or exceed ADA standards and should their placement should be at the discretion of VAMC/VISN planners and asset managers, the model recommends the number of spaces that should be provided under two scenarios; with patient and visitor valet service and without valet service, with the with valet recommendation acknowledging that many handicapped patients and visitors would chose to use that service.</t>
  </si>
  <si>
    <t xml:space="preserve">Actual Daily </t>
  </si>
  <si>
    <t>Count</t>
  </si>
  <si>
    <t xml:space="preserve">Calculated </t>
  </si>
  <si>
    <t>Table 7a, 7b &amp; 7c</t>
  </si>
  <si>
    <t>Department of Veterans Affairs Office of Construction &amp; Facilities Management  (00CFM3A)</t>
  </si>
  <si>
    <t>January  2009</t>
  </si>
  <si>
    <t>Percent Avg. Bed Occupancy (Avg.Daily Census)</t>
  </si>
  <si>
    <t>Total Inpatient Admissions of All Beds</t>
  </si>
  <si>
    <t xml:space="preserve">Urban </t>
  </si>
  <si>
    <t>Peak Parking Demand</t>
  </si>
  <si>
    <t>Parking Surplus/Deficit</t>
  </si>
  <si>
    <t>Percent Average Bed Occupancy</t>
  </si>
  <si>
    <t>Practical Capacity</t>
  </si>
  <si>
    <t>Peak Hour/Shift Population Data</t>
  </si>
  <si>
    <t>Peak Shift</t>
  </si>
  <si>
    <t>Percent Average Annual Growth/Decline</t>
  </si>
  <si>
    <t>THIS TAB IS PROTECTED. YOU CANNOT ENTER ANY DATA</t>
  </si>
  <si>
    <t xml:space="preserve">Note that the Demand Ratio Matrix tab of this Excel spread sheet is password protected, You CANNOT enter any data into this tab. </t>
  </si>
  <si>
    <t>Calculated Daily Estimate</t>
  </si>
  <si>
    <t>is the estimate of population data gathered by the hospital's administration on daily basis</t>
  </si>
  <si>
    <t>VAMC Average Annual Growth/Decline Projections</t>
  </si>
  <si>
    <t xml:space="preserve">VISN Identification Number </t>
  </si>
  <si>
    <t xml:space="preserve"> Average annual gowth/decline projection is the change in population by year, and is calculated by deviding the difference between the projected population </t>
  </si>
  <si>
    <t>Note:</t>
  </si>
  <si>
    <t xml:space="preserve">For inpatients and outpatients data (Table 2b), please first include the actual average daily volumes in column I. In case the actual daily data was not recorded/available, then enter the annual inpatient and outpatient data provided by ProClarity in column G. For visitors and vendors, please first include the actual daily counts in column G. In case visitors and vendors population data was not available/recorded, do not enter anything in column G. The PDM formula will automatically calculates the daily estimates. </t>
  </si>
  <si>
    <t xml:space="preserve">Read the Preamble to the Parking Demand Model </t>
  </si>
  <si>
    <t>Basic Definitions</t>
  </si>
  <si>
    <t>The point at which the number of individuals within each population group reaches its highest level throughout the day, i.e., peak shift.</t>
  </si>
  <si>
    <t>The average number of beds occupied daily by patients divided by the total number of beds.  Example; 100 licensed beds, annual average daily occupancy 75 beds, average bed occupancy equals 75.</t>
  </si>
  <si>
    <t>Is usually defined as weekdays between 7AM and 3PM but may differ based on the characteristics of the medical campus</t>
  </si>
  <si>
    <t>Refers to the operational efficiency of a parking facility or system and measures the stress on the parking system in relation to parking demand. A parking facility is perceived by its users to be at full operational capacity when occupancy levels reach 90-95%. Potential parkers find it difficult to locate an available space once this level is exceeded.  This figure is automatically applied within the Parking Inventory and Future Supply tables.</t>
  </si>
  <si>
    <t>Parking surplus is the number of spaces in excess of what the demanded for parking is. Parking deficit is the number of spaces by which the current supply of parking is less than the demand for parking.   Both definitions are typically applied to peak parking use/demand periods.   These figures are automatically calculated within the Surplus/Deficit table</t>
  </si>
  <si>
    <t>The point at which demand for parking reaches its highest level.</t>
  </si>
  <si>
    <t>Parking restrictions for a specific parking space/parking lot by user group, i.e. patient, physician, visitor, etc</t>
  </si>
  <si>
    <r>
      <t xml:space="preserve"> is the change in population by year, and is calculated by dividing the difference between the projected and the current population by the current population.</t>
    </r>
    <r>
      <rPr>
        <b/>
        <sz val="11"/>
        <color indexed="8"/>
        <rFont val="Arial"/>
        <family val="2"/>
      </rPr>
      <t xml:space="preserve"> ( Projected Population-Current Population)/Current Population.</t>
    </r>
  </si>
  <si>
    <t>Enter VISN/VAMC Number</t>
  </si>
  <si>
    <t>Enter Facility Name, City &amp; State Here</t>
  </si>
  <si>
    <t>INSERT OOCFM PROVIDED FACILITY MAP HERE</t>
  </si>
  <si>
    <t>INSERT OOCFM PROVIDED FACILITY DATA HERE</t>
  </si>
  <si>
    <t>and the current population by the current population  (( Projected Pop. - Current Pop.)/Current Pop).</t>
  </si>
  <si>
    <t>Other Beds (please describe below)</t>
  </si>
  <si>
    <t>Other Outpatient Services (describe below)</t>
  </si>
  <si>
    <t>Other Full-time Staff/Physicians (describe below)</t>
  </si>
  <si>
    <t>Inpatient Visitors (determined by PDM formula)</t>
  </si>
  <si>
    <t>Non-Treatment Visitors (determined by PDM formula)</t>
  </si>
  <si>
    <t>Other Part-time Staff/Physicians (describe below)</t>
  </si>
  <si>
    <t>Vendors (determined by PDM formula)</t>
  </si>
  <si>
    <t>Other Visitors (quantify and describe below)</t>
  </si>
  <si>
    <r>
      <t xml:space="preserve">Open/Unrestricted Parking </t>
    </r>
    <r>
      <rPr>
        <sz val="11"/>
        <color indexed="8"/>
        <rFont val="Arial"/>
        <family val="2"/>
      </rPr>
      <t>(available to anyone)</t>
    </r>
  </si>
  <si>
    <t>Other (describe below)</t>
  </si>
  <si>
    <r>
      <t xml:space="preserve">Enter </t>
    </r>
    <r>
      <rPr>
        <b/>
        <sz val="11"/>
        <rFont val="Arial"/>
        <family val="2"/>
      </rPr>
      <t>Population Data</t>
    </r>
    <r>
      <rPr>
        <sz val="11"/>
        <rFont val="Arial"/>
        <family val="2"/>
      </rPr>
      <t xml:space="preserve"> (blue and yellow cells) into Tables 2a and 2b.  Note that for all employee, physician, volunteer, students and other groups in Table 2a peak shift data is required.  Peak shift is generally defined as weekdays between 7AM and 3PM. For all inpatient and outpatients, average daily population data is required.                                                                                                                                                                             </t>
    </r>
  </si>
  <si>
    <r>
      <t xml:space="preserve">Enter </t>
    </r>
    <r>
      <rPr>
        <b/>
        <sz val="11"/>
        <rFont val="Arial"/>
        <family val="2"/>
      </rPr>
      <t>Facility Data</t>
    </r>
    <r>
      <rPr>
        <sz val="11"/>
        <rFont val="Arial"/>
        <family val="2"/>
      </rPr>
      <t xml:space="preserve"> (see blue and yellow highlighted cells) into Table 1. Note that the average daily census  should be entered for each of the categories. ( Average is defined as the sum of all the given elements divided by the total number of elements). For "other" categories (see yellow highlight) please note in the dialog box the type of bed and its associated inpatient treatment.  Include definition of average daily census.</t>
    </r>
  </si>
  <si>
    <r>
      <t xml:space="preserve">Request copy of </t>
    </r>
    <r>
      <rPr>
        <b/>
        <sz val="11"/>
        <rFont val="Arial"/>
        <family val="2"/>
      </rPr>
      <t>Strategic Site Plan</t>
    </r>
    <r>
      <rPr>
        <sz val="11"/>
        <rFont val="Arial"/>
        <family val="2"/>
      </rPr>
      <t xml:space="preserve"> from Office of Construction Facilities Management and insert into Site Plan worksheet.</t>
    </r>
  </si>
  <si>
    <r>
      <t xml:space="preserve">Full and part-time employee group categories include but are not limited to administrative staff, direct patient care givers, w/o compensation employees, canteen workers, custodial workers, lab technicians, researchers, medical school administrative and teaching staff, and any medical or non-medical employees who are </t>
    </r>
    <r>
      <rPr>
        <u/>
        <sz val="11"/>
        <rFont val="Arial"/>
        <family val="2"/>
      </rPr>
      <t>assigned to work on the medical center campus on a long-term basis</t>
    </r>
    <r>
      <rPr>
        <sz val="11"/>
        <rFont val="Arial"/>
        <family val="2"/>
      </rPr>
      <t>.   Physician categories include but should not be limited to consulting/attending physicians, affiliated medical school physicians, or any physicians that was full-access working privileges at the medical center.  For "other" categories (highlighted yellow) please note in the dialog box the employee classification and their associated job responsibilities.</t>
    </r>
  </si>
  <si>
    <r>
      <t xml:space="preserve">Enter current </t>
    </r>
    <r>
      <rPr>
        <b/>
        <sz val="11"/>
        <rFont val="Arial"/>
        <family val="2"/>
      </rPr>
      <t>Parking Inventory</t>
    </r>
    <r>
      <rPr>
        <sz val="11"/>
        <rFont val="Arial"/>
        <family val="2"/>
      </rPr>
      <t xml:space="preserve"> (see blue and yellow cells) into Table 3.  Include permanently owned/operated on and off-site parking facilities and temporary on-site facilities but </t>
    </r>
    <r>
      <rPr>
        <u/>
        <sz val="11"/>
        <rFont val="Arial"/>
        <family val="2"/>
      </rPr>
      <t xml:space="preserve">exclude </t>
    </r>
    <r>
      <rPr>
        <sz val="11"/>
        <rFont val="Arial"/>
        <family val="2"/>
      </rPr>
      <t>those off-site facilities that are leased and/or under short-term ownership/operation.  For "other" VAMC parking facilities (see yellow highlighted cells) please note in the dialog box the location (on vs. off-site) and surface condition (asphalt vs. gravel). If off-site also note whether the facility(ies) have shuttle service.</t>
    </r>
  </si>
  <si>
    <r>
      <t xml:space="preserve">Select appropriate VAMC characteristic on the </t>
    </r>
    <r>
      <rPr>
        <b/>
        <sz val="11"/>
        <rFont val="Arial"/>
        <family val="2"/>
      </rPr>
      <t>Current Peak Demand</t>
    </r>
    <r>
      <rPr>
        <sz val="11"/>
        <rFont val="Arial"/>
        <family val="2"/>
      </rPr>
      <t xml:space="preserve"> table (Table 4).  By pressing the applicable "macro button" the peak parking demand ratios for each campus user group from the Demand Ratio Matrix tab will be automatically applied. Please reference the Parking Demand Model addendum for background on urban, suburban, rural and strong, mixed, and weak transit and car/vanpool characteristics.  </t>
    </r>
    <r>
      <rPr>
        <u/>
        <sz val="11"/>
        <rFont val="Arial"/>
        <family val="2"/>
      </rPr>
      <t>VAMC/VISN representatives must include justification of the selected characteristics when submitting the PDM to CFM for review and approval</t>
    </r>
    <r>
      <rPr>
        <sz val="11"/>
        <rFont val="Arial"/>
        <family val="2"/>
      </rPr>
      <t xml:space="preserve">.  Written justification must include information on public transit opportunities, employee car/vanpool participation and where available information on employee, patient, visitor travel mode split (car, bus, light rail, walk, etc.) and commuting patterns.   Once the appropriate characteristics macro button is selected the peak parking demand for each user group will be automatically calculated. </t>
    </r>
    <r>
      <rPr>
        <u/>
        <sz val="11"/>
        <rFont val="Arial"/>
        <family val="2"/>
      </rPr>
      <t>Note that parking demand for fleet vehicles are already included in the employee demand figures.</t>
    </r>
    <r>
      <rPr>
        <sz val="11"/>
        <rFont val="Arial"/>
        <family val="2"/>
      </rPr>
      <t xml:space="preserve">  AFTER SELECTING THE TYPE OF THE FACILITY IN TABLE 4, PLEASE PLACE AN X IN THE BOX NEXT TO THE MACRO BUTTON</t>
    </r>
  </si>
  <si>
    <r>
      <t xml:space="preserve">Enter annual growth projections of employee, physician, and patient/visitor into the </t>
    </r>
    <r>
      <rPr>
        <b/>
        <sz val="11"/>
        <rFont val="Arial"/>
        <family val="2"/>
      </rPr>
      <t xml:space="preserve">Future Growth </t>
    </r>
    <r>
      <rPr>
        <sz val="11"/>
        <rFont val="Arial"/>
        <family val="2"/>
      </rPr>
      <t xml:space="preserve">table (Table 5). ( See the Definitions Tab of this model for instructions to calculate  growth)   </t>
    </r>
    <r>
      <rPr>
        <u/>
        <sz val="11"/>
        <rFont val="Arial"/>
        <family val="2"/>
      </rPr>
      <t xml:space="preserve">VAMC/VISN representatives must include justification for the annual growth rates to include source and definitions when submitting the PDM to CFM for review and approval. </t>
    </r>
    <r>
      <rPr>
        <sz val="11"/>
        <rFont val="Arial"/>
        <family val="2"/>
      </rPr>
      <t>Future parking demand calculations (see Table 6) and ultimately estimates of future parking surplus or deficit (Table8) will be impacted by these figures.</t>
    </r>
  </si>
  <si>
    <t>PLACE AN X IN THE BOX NEXT TO THE MACRO BUTTON</t>
  </si>
  <si>
    <r>
      <t xml:space="preserve">Enter annual estimates for the loss or gain of parking spaces into the </t>
    </r>
    <r>
      <rPr>
        <b/>
        <sz val="11"/>
        <rFont val="Arial"/>
        <family val="2"/>
      </rPr>
      <t xml:space="preserve">Future Supply </t>
    </r>
    <r>
      <rPr>
        <sz val="11"/>
        <rFont val="Arial"/>
        <family val="2"/>
      </rPr>
      <t>table (see Table 7a). Note that in order for the model to calculate future supply,  the space allocation column in Table 7a should be filled out. Negative numbers indicate loss and positive numbers indicate gain of parking spaces.</t>
    </r>
  </si>
  <si>
    <t>Veteran's Affairs Medical Centers Parking Demand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</si>
</sst>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
  </numFmts>
  <fonts count="55" x14ac:knownFonts="1">
    <font>
      <sz val="11"/>
      <color theme="1"/>
      <name val="Calibri"/>
      <family val="2"/>
      <scheme val="minor"/>
    </font>
    <font>
      <sz val="12"/>
      <color indexed="8"/>
      <name val="Calibri"/>
      <family val="2"/>
    </font>
    <font>
      <sz val="11"/>
      <color indexed="8"/>
      <name val="Times New Roman"/>
      <family val="1"/>
    </font>
    <font>
      <sz val="12"/>
      <color indexed="8"/>
      <name val="Times New Roman"/>
      <family val="1"/>
    </font>
    <font>
      <sz val="8"/>
      <name val="Calibri"/>
      <family val="2"/>
    </font>
    <font>
      <b/>
      <sz val="11"/>
      <color indexed="8"/>
      <name val="Times New Roman"/>
      <family val="1"/>
    </font>
    <font>
      <sz val="11"/>
      <color indexed="9"/>
      <name val="Calibri"/>
      <family val="2"/>
    </font>
    <font>
      <b/>
      <sz val="11"/>
      <color indexed="8"/>
      <name val="Calibri"/>
      <family val="2"/>
    </font>
    <font>
      <b/>
      <sz val="11"/>
      <color indexed="8"/>
      <name val="Times New Roman"/>
      <family val="1"/>
    </font>
    <font>
      <sz val="10"/>
      <color indexed="8"/>
      <name val="Times New Roman"/>
      <family val="1"/>
    </font>
    <font>
      <sz val="11"/>
      <color indexed="8"/>
      <name val="Times New Roman"/>
      <family val="1"/>
    </font>
    <font>
      <sz val="9"/>
      <color indexed="8"/>
      <name val="Times New Roman"/>
      <family val="1"/>
    </font>
    <font>
      <sz val="9"/>
      <color indexed="8"/>
      <name val="Calibri"/>
      <family val="2"/>
    </font>
    <font>
      <b/>
      <sz val="11"/>
      <color indexed="8"/>
      <name val="Arial"/>
      <family val="2"/>
    </font>
    <font>
      <b/>
      <sz val="12"/>
      <color indexed="8"/>
      <name val="Arial"/>
      <family val="2"/>
    </font>
    <font>
      <sz val="11"/>
      <color indexed="8"/>
      <name val="Arial"/>
      <family val="2"/>
    </font>
    <font>
      <sz val="9"/>
      <color indexed="8"/>
      <name val="Arial"/>
      <family val="2"/>
    </font>
    <font>
      <b/>
      <sz val="9"/>
      <color indexed="8"/>
      <name val="Arial"/>
      <family val="2"/>
    </font>
    <font>
      <sz val="12"/>
      <color indexed="8"/>
      <name val="Arial"/>
      <family val="2"/>
    </font>
    <font>
      <sz val="11"/>
      <name val="Arial"/>
      <family val="2"/>
    </font>
    <font>
      <b/>
      <i/>
      <sz val="11"/>
      <color indexed="10"/>
      <name val="Arial"/>
      <family val="2"/>
    </font>
    <font>
      <b/>
      <u/>
      <sz val="11"/>
      <color indexed="8"/>
      <name val="Arial"/>
      <family val="2"/>
    </font>
    <font>
      <sz val="12"/>
      <color indexed="10"/>
      <name val="Arial"/>
      <family val="2"/>
    </font>
    <font>
      <b/>
      <sz val="11"/>
      <name val="Arial"/>
      <family val="2"/>
    </font>
    <font>
      <u/>
      <sz val="11"/>
      <name val="Arial"/>
      <family val="2"/>
    </font>
    <font>
      <b/>
      <i/>
      <sz val="11"/>
      <name val="Arial"/>
      <family val="2"/>
    </font>
    <font>
      <b/>
      <u/>
      <sz val="11"/>
      <name val="Arial"/>
      <family val="2"/>
    </font>
    <font>
      <b/>
      <sz val="11"/>
      <color indexed="10"/>
      <name val="Arial"/>
      <family val="2"/>
    </font>
    <font>
      <b/>
      <i/>
      <sz val="12"/>
      <color indexed="10"/>
      <name val="Arial"/>
      <family val="2"/>
    </font>
    <font>
      <sz val="11"/>
      <color indexed="9"/>
      <name val="Arial"/>
      <family val="2"/>
    </font>
    <font>
      <b/>
      <sz val="11"/>
      <color indexed="9"/>
      <name val="Arial"/>
      <family val="2"/>
    </font>
    <font>
      <sz val="11"/>
      <color indexed="12"/>
      <name val="Arial"/>
      <family val="2"/>
    </font>
    <font>
      <sz val="11"/>
      <color indexed="41"/>
      <name val="Arial"/>
      <family val="2"/>
    </font>
    <font>
      <i/>
      <sz val="11"/>
      <color indexed="8"/>
      <name val="Arial"/>
      <family val="2"/>
    </font>
    <font>
      <b/>
      <i/>
      <sz val="11"/>
      <color indexed="8"/>
      <name val="Arial"/>
      <family val="2"/>
    </font>
    <font>
      <b/>
      <sz val="11"/>
      <color indexed="18"/>
      <name val="Arial"/>
      <family val="2"/>
    </font>
    <font>
      <b/>
      <sz val="11"/>
      <color indexed="61"/>
      <name val="Arial"/>
      <family val="2"/>
    </font>
    <font>
      <b/>
      <sz val="11"/>
      <color indexed="17"/>
      <name val="Arial"/>
      <family val="2"/>
    </font>
    <font>
      <b/>
      <sz val="12"/>
      <name val="Times New Roman"/>
      <family val="1"/>
    </font>
    <font>
      <sz val="11"/>
      <name val="Calibri"/>
      <family val="2"/>
    </font>
    <font>
      <b/>
      <sz val="11"/>
      <name val="Times New Roman"/>
      <family val="1"/>
    </font>
    <font>
      <sz val="10"/>
      <name val="Times New Roman"/>
      <family val="1"/>
    </font>
    <font>
      <i/>
      <sz val="11"/>
      <name val="Calibri"/>
      <family val="2"/>
    </font>
    <font>
      <sz val="12"/>
      <color theme="1"/>
      <name val="Calibri"/>
      <family val="2"/>
      <scheme val="minor"/>
    </font>
    <font>
      <sz val="12"/>
      <color theme="1"/>
      <name val="Arial"/>
      <family val="2"/>
    </font>
    <font>
      <sz val="11"/>
      <color theme="1"/>
      <name val="Arial"/>
      <family val="2"/>
    </font>
    <font>
      <sz val="11"/>
      <name val="Calibri"/>
      <family val="2"/>
      <scheme val="minor"/>
    </font>
    <font>
      <sz val="11"/>
      <color theme="0"/>
      <name val="Calibri"/>
      <family val="2"/>
    </font>
    <font>
      <sz val="10"/>
      <color theme="0"/>
      <name val="Times New Roman"/>
      <family val="1"/>
    </font>
    <font>
      <b/>
      <sz val="10"/>
      <color theme="0"/>
      <name val="Times New Roman"/>
      <family val="1"/>
    </font>
    <font>
      <b/>
      <sz val="10"/>
      <color theme="0"/>
      <name val="Arial"/>
      <family val="2"/>
    </font>
    <font>
      <i/>
      <sz val="10"/>
      <color theme="0"/>
      <name val="Times New Roman"/>
      <family val="1"/>
    </font>
    <font>
      <b/>
      <sz val="12"/>
      <color theme="0"/>
      <name val="Times New Roman"/>
      <family val="1"/>
    </font>
    <font>
      <b/>
      <sz val="11"/>
      <color theme="0"/>
      <name val="Times New Roman"/>
      <family val="1"/>
    </font>
    <font>
      <b/>
      <sz val="22"/>
      <color rgb="FFFF0000"/>
      <name val="Arial"/>
      <family val="2"/>
    </font>
  </fonts>
  <fills count="15">
    <fill>
      <patternFill patternType="none"/>
    </fill>
    <fill>
      <patternFill patternType="gray125"/>
    </fill>
    <fill>
      <patternFill patternType="solid">
        <fgColor indexed="20"/>
        <bgColor indexed="64"/>
      </patternFill>
    </fill>
    <fill>
      <patternFill patternType="solid">
        <fgColor indexed="23"/>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8"/>
        <bgColor indexed="64"/>
      </patternFill>
    </fill>
    <fill>
      <patternFill patternType="solid">
        <fgColor indexed="10"/>
        <bgColor indexed="64"/>
      </patternFill>
    </fill>
    <fill>
      <patternFill patternType="solid">
        <fgColor indexed="60"/>
        <bgColor indexed="64"/>
      </patternFill>
    </fill>
    <fill>
      <patternFill patternType="solid">
        <fgColor indexed="53"/>
        <bgColor indexed="64"/>
      </patternFill>
    </fill>
    <fill>
      <patternFill patternType="solid">
        <fgColor indexed="51"/>
        <bgColor indexed="64"/>
      </patternFill>
    </fill>
    <fill>
      <patternFill patternType="solid">
        <fgColor rgb="FFCCFFFF"/>
        <bgColor indexed="64"/>
      </patternFill>
    </fill>
    <fill>
      <patternFill patternType="solid">
        <fgColor theme="0" tint="-0.249977111117893"/>
        <bgColor indexed="64"/>
      </patternFill>
    </fill>
  </fills>
  <borders count="6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diagonal/>
    </border>
    <border>
      <left style="thin">
        <color indexed="64"/>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double">
        <color indexed="64"/>
      </left>
      <right style="double">
        <color indexed="64"/>
      </right>
      <top/>
      <bottom/>
      <diagonal/>
    </border>
    <border>
      <left style="thin">
        <color indexed="64"/>
      </left>
      <right/>
      <top style="medium">
        <color indexed="64"/>
      </top>
      <bottom/>
      <diagonal/>
    </border>
    <border>
      <left style="thin">
        <color indexed="64"/>
      </left>
      <right/>
      <top/>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diagonal/>
    </border>
    <border>
      <left style="medium">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43">
    <xf numFmtId="0" fontId="0" fillId="0" borderId="0" xfId="0"/>
    <xf numFmtId="0" fontId="2" fillId="0" borderId="0" xfId="0" applyFont="1"/>
    <xf numFmtId="0" fontId="3" fillId="0" borderId="0" xfId="0" applyFont="1"/>
    <xf numFmtId="0" fontId="1" fillId="0" borderId="0" xfId="0" applyFont="1"/>
    <xf numFmtId="0" fontId="5" fillId="0" borderId="0" xfId="0" applyFont="1"/>
    <xf numFmtId="0" fontId="2" fillId="0" borderId="0" xfId="0" applyFont="1" applyAlignment="1">
      <alignment wrapText="1"/>
    </xf>
    <xf numFmtId="0" fontId="2" fillId="0" borderId="0" xfId="0" applyFont="1" applyAlignment="1">
      <alignment vertical="top"/>
    </xf>
    <xf numFmtId="0" fontId="6" fillId="0" borderId="0" xfId="0" applyFont="1"/>
    <xf numFmtId="0" fontId="0" fillId="0" borderId="0" xfId="0" applyFont="1"/>
    <xf numFmtId="2" fontId="9" fillId="0" borderId="0" xfId="0" applyNumberFormat="1" applyFont="1"/>
    <xf numFmtId="0" fontId="9" fillId="0" borderId="0" xfId="0" applyFont="1"/>
    <xf numFmtId="0" fontId="7" fillId="0" borderId="0" xfId="0" applyFont="1"/>
    <xf numFmtId="0" fontId="10" fillId="0" borderId="0" xfId="0" applyFont="1"/>
    <xf numFmtId="0" fontId="8" fillId="0" borderId="0" xfId="0" applyFont="1" applyAlignment="1">
      <alignment vertical="top"/>
    </xf>
    <xf numFmtId="0" fontId="10" fillId="0" borderId="0" xfId="0" applyFont="1" applyAlignment="1">
      <alignment wrapText="1"/>
    </xf>
    <xf numFmtId="0" fontId="11" fillId="0" borderId="0" xfId="0" applyFont="1"/>
    <xf numFmtId="0" fontId="12" fillId="0" borderId="0" xfId="0" applyFont="1"/>
    <xf numFmtId="0" fontId="14" fillId="0" borderId="0" xfId="0" applyFont="1"/>
    <xf numFmtId="0" fontId="15" fillId="0" borderId="0" xfId="0" applyFont="1"/>
    <xf numFmtId="0" fontId="13" fillId="0" borderId="0" xfId="0" applyFont="1" applyAlignment="1">
      <alignment vertical="top"/>
    </xf>
    <xf numFmtId="0" fontId="15" fillId="0" borderId="0" xfId="0" applyFont="1" applyAlignment="1">
      <alignment wrapText="1"/>
    </xf>
    <xf numFmtId="0" fontId="13" fillId="0" borderId="1" xfId="0" applyFont="1" applyBorder="1" applyAlignment="1">
      <alignment vertical="top"/>
    </xf>
    <xf numFmtId="0" fontId="15" fillId="0" borderId="2" xfId="0" applyFont="1" applyBorder="1" applyAlignment="1">
      <alignment vertical="top" wrapText="1"/>
    </xf>
    <xf numFmtId="0" fontId="13" fillId="0" borderId="0" xfId="0" applyFont="1" applyBorder="1" applyAlignment="1">
      <alignment vertical="top"/>
    </xf>
    <xf numFmtId="0" fontId="15" fillId="0" borderId="0" xfId="0" applyFont="1" applyBorder="1" applyAlignment="1">
      <alignment vertical="top" wrapText="1"/>
    </xf>
    <xf numFmtId="0" fontId="13" fillId="0" borderId="2" xfId="0" applyFont="1" applyBorder="1" applyAlignment="1">
      <alignment vertical="top"/>
    </xf>
    <xf numFmtId="0" fontId="13" fillId="0" borderId="1" xfId="0" applyFont="1" applyBorder="1" applyAlignment="1">
      <alignment vertical="top" wrapText="1"/>
    </xf>
    <xf numFmtId="0" fontId="16" fillId="0" borderId="0" xfId="0" applyFont="1"/>
    <xf numFmtId="0" fontId="17" fillId="0" borderId="0" xfId="0" applyFont="1" applyAlignment="1">
      <alignment vertical="top"/>
    </xf>
    <xf numFmtId="0" fontId="16" fillId="0" borderId="0" xfId="0" applyFont="1" applyAlignment="1">
      <alignment wrapText="1"/>
    </xf>
    <xf numFmtId="0" fontId="13" fillId="0" borderId="0" xfId="0" applyFont="1"/>
    <xf numFmtId="0" fontId="15" fillId="0" borderId="0" xfId="0" applyFont="1" applyAlignment="1">
      <alignment vertical="top" wrapText="1"/>
    </xf>
    <xf numFmtId="0" fontId="15" fillId="0" borderId="3" xfId="0" applyFont="1" applyBorder="1" applyAlignment="1">
      <alignment vertical="top" wrapText="1"/>
    </xf>
    <xf numFmtId="0" fontId="15" fillId="0" borderId="2" xfId="0" applyFont="1" applyBorder="1" applyAlignment="1">
      <alignment horizontal="left" vertical="top" wrapText="1"/>
    </xf>
    <xf numFmtId="0" fontId="15" fillId="2" borderId="0" xfId="0" applyFont="1" applyFill="1"/>
    <xf numFmtId="0" fontId="15" fillId="3" borderId="0" xfId="0" applyFont="1" applyFill="1"/>
    <xf numFmtId="0" fontId="15" fillId="0" borderId="0" xfId="0" applyFont="1" applyAlignment="1">
      <alignment horizontal="center"/>
    </xf>
    <xf numFmtId="3" fontId="15" fillId="0" borderId="0" xfId="0" applyNumberFormat="1" applyFont="1" applyAlignment="1">
      <alignment horizontal="center"/>
    </xf>
    <xf numFmtId="0" fontId="19" fillId="0" borderId="0" xfId="0" applyFont="1" applyAlignment="1">
      <alignment horizontal="center"/>
    </xf>
    <xf numFmtId="3" fontId="19" fillId="0" borderId="0" xfId="0" applyNumberFormat="1" applyFont="1" applyAlignment="1">
      <alignment horizontal="center"/>
    </xf>
    <xf numFmtId="0" fontId="19" fillId="0" borderId="0" xfId="0" applyFont="1" applyAlignment="1">
      <alignment horizontal="left"/>
    </xf>
    <xf numFmtId="3" fontId="19" fillId="0" borderId="0" xfId="0" applyNumberFormat="1" applyFont="1"/>
    <xf numFmtId="0" fontId="19" fillId="0" borderId="0" xfId="0" applyFont="1"/>
    <xf numFmtId="0" fontId="15" fillId="4" borderId="0" xfId="0" applyFont="1" applyFill="1"/>
    <xf numFmtId="0" fontId="15" fillId="4" borderId="0" xfId="0" applyFont="1" applyFill="1" applyAlignment="1">
      <alignment horizontal="center"/>
    </xf>
    <xf numFmtId="3" fontId="15" fillId="4" borderId="0" xfId="0" applyNumberFormat="1" applyFont="1" applyFill="1" applyAlignment="1">
      <alignment horizontal="center"/>
    </xf>
    <xf numFmtId="0" fontId="19" fillId="4" borderId="0" xfId="0" applyFont="1" applyFill="1" applyAlignment="1">
      <alignment horizontal="center"/>
    </xf>
    <xf numFmtId="0" fontId="19" fillId="4" borderId="0" xfId="0" applyFont="1" applyFill="1" applyAlignment="1"/>
    <xf numFmtId="164" fontId="19" fillId="4" borderId="0" xfId="0" applyNumberFormat="1" applyFont="1" applyFill="1" applyAlignment="1">
      <alignment horizontal="center"/>
    </xf>
    <xf numFmtId="3" fontId="19" fillId="4" borderId="0" xfId="0" applyNumberFormat="1" applyFont="1" applyFill="1" applyAlignment="1">
      <alignment horizontal="center"/>
    </xf>
    <xf numFmtId="0" fontId="19" fillId="4" borderId="0" xfId="0" applyFont="1" applyFill="1"/>
    <xf numFmtId="0" fontId="19" fillId="4" borderId="0" xfId="0" applyFont="1" applyFill="1" applyAlignment="1">
      <alignment wrapText="1"/>
    </xf>
    <xf numFmtId="0" fontId="20" fillId="0" borderId="0" xfId="0" applyFont="1"/>
    <xf numFmtId="0" fontId="18" fillId="0" borderId="0" xfId="0" applyFont="1"/>
    <xf numFmtId="0" fontId="15" fillId="0" borderId="0" xfId="0" applyFont="1" applyFill="1"/>
    <xf numFmtId="0" fontId="15" fillId="4" borderId="4" xfId="0" applyFont="1" applyFill="1" applyBorder="1"/>
    <xf numFmtId="0" fontId="15" fillId="4" borderId="5" xfId="0" applyFont="1" applyFill="1" applyBorder="1" applyAlignment="1"/>
    <xf numFmtId="0" fontId="15" fillId="4" borderId="6" xfId="0" applyFont="1" applyFill="1" applyBorder="1" applyAlignment="1"/>
    <xf numFmtId="1" fontId="15" fillId="4" borderId="7" xfId="0" applyNumberFormat="1" applyFont="1" applyFill="1" applyBorder="1" applyAlignment="1"/>
    <xf numFmtId="0" fontId="15" fillId="0" borderId="0" xfId="0" applyFont="1" applyBorder="1" applyAlignment="1"/>
    <xf numFmtId="1" fontId="15" fillId="4" borderId="4" xfId="0" applyNumberFormat="1" applyFont="1" applyFill="1" applyBorder="1" applyAlignment="1"/>
    <xf numFmtId="1" fontId="15" fillId="4" borderId="6" xfId="0" applyNumberFormat="1" applyFont="1" applyFill="1" applyBorder="1"/>
    <xf numFmtId="3" fontId="15" fillId="4" borderId="7" xfId="0" applyNumberFormat="1" applyFont="1" applyFill="1" applyBorder="1" applyAlignment="1"/>
    <xf numFmtId="0" fontId="15" fillId="4" borderId="7" xfId="0" applyFont="1" applyFill="1" applyBorder="1" applyAlignment="1"/>
    <xf numFmtId="9" fontId="15" fillId="0" borderId="0" xfId="0" applyNumberFormat="1" applyFont="1"/>
    <xf numFmtId="9" fontId="15" fillId="4" borderId="8" xfId="0" applyNumberFormat="1" applyFont="1" applyFill="1" applyBorder="1" applyAlignment="1"/>
    <xf numFmtId="0" fontId="15" fillId="4" borderId="7" xfId="0" applyFont="1" applyFill="1" applyBorder="1"/>
    <xf numFmtId="9" fontId="15" fillId="4" borderId="8" xfId="0" applyNumberFormat="1" applyFont="1" applyFill="1" applyBorder="1"/>
    <xf numFmtId="0" fontId="15" fillId="5" borderId="7" xfId="0" applyNumberFormat="1" applyFont="1" applyFill="1" applyBorder="1"/>
    <xf numFmtId="9" fontId="15" fillId="5" borderId="8" xfId="0" applyNumberFormat="1" applyFont="1" applyFill="1" applyBorder="1"/>
    <xf numFmtId="0" fontId="14" fillId="0" borderId="0" xfId="0" applyFont="1" applyAlignment="1">
      <alignment vertical="center"/>
    </xf>
    <xf numFmtId="0" fontId="18" fillId="0" borderId="0" xfId="0" applyFont="1" applyAlignment="1">
      <alignment vertical="center"/>
    </xf>
    <xf numFmtId="0" fontId="14" fillId="0" borderId="0" xfId="0" applyNumberFormat="1" applyFont="1"/>
    <xf numFmtId="0" fontId="13" fillId="0" borderId="0" xfId="0" applyFont="1" applyAlignment="1">
      <alignment horizontal="center"/>
    </xf>
    <xf numFmtId="0" fontId="13" fillId="0" borderId="0" xfId="0" applyFont="1" applyAlignment="1">
      <alignment horizontal="center" vertical="center" wrapText="1"/>
    </xf>
    <xf numFmtId="0" fontId="21" fillId="0" borderId="0" xfId="0" applyFont="1" applyBorder="1" applyAlignment="1">
      <alignment horizontal="center"/>
    </xf>
    <xf numFmtId="0" fontId="21" fillId="0" borderId="0" xfId="0" applyFont="1" applyAlignment="1">
      <alignment horizontal="center"/>
    </xf>
    <xf numFmtId="0" fontId="21" fillId="0" borderId="0" xfId="0" applyFont="1" applyAlignment="1">
      <alignment vertical="center"/>
    </xf>
    <xf numFmtId="0" fontId="15" fillId="0" borderId="0" xfId="0" applyFont="1" applyAlignment="1">
      <alignment vertical="center"/>
    </xf>
    <xf numFmtId="0" fontId="15" fillId="6" borderId="7" xfId="0" applyFont="1" applyFill="1" applyBorder="1" applyProtection="1"/>
    <xf numFmtId="1" fontId="15" fillId="0" borderId="0" xfId="0" applyNumberFormat="1" applyFont="1"/>
    <xf numFmtId="0" fontId="15" fillId="0" borderId="0" xfId="0" applyFont="1" applyProtection="1"/>
    <xf numFmtId="0" fontId="15" fillId="5" borderId="7" xfId="0" applyFont="1" applyFill="1" applyBorder="1"/>
    <xf numFmtId="0" fontId="15" fillId="0" borderId="0" xfId="0" applyFont="1" applyFill="1" applyBorder="1"/>
    <xf numFmtId="0" fontId="15" fillId="7" borderId="7" xfId="0" applyFont="1" applyFill="1" applyBorder="1"/>
    <xf numFmtId="0" fontId="15" fillId="0" borderId="0" xfId="0" applyFont="1" applyFill="1" applyBorder="1" applyAlignment="1">
      <alignment wrapText="1"/>
    </xf>
    <xf numFmtId="0" fontId="19" fillId="0" borderId="0" xfId="0" applyFont="1" applyAlignment="1">
      <alignment vertical="center"/>
    </xf>
    <xf numFmtId="0" fontId="15" fillId="7" borderId="7" xfId="0" applyFont="1" applyFill="1" applyBorder="1" applyAlignment="1">
      <alignment vertical="center"/>
    </xf>
    <xf numFmtId="0" fontId="15" fillId="6" borderId="7" xfId="0" applyFont="1" applyFill="1" applyBorder="1"/>
    <xf numFmtId="0" fontId="15" fillId="5" borderId="9" xfId="0" applyFont="1" applyFill="1" applyBorder="1"/>
    <xf numFmtId="0" fontId="15" fillId="0" borderId="9" xfId="0" applyFont="1" applyFill="1" applyBorder="1"/>
    <xf numFmtId="0" fontId="15" fillId="6" borderId="8" xfId="0" applyFont="1" applyFill="1" applyBorder="1" applyProtection="1"/>
    <xf numFmtId="0" fontId="15" fillId="4" borderId="10" xfId="0" applyFont="1" applyFill="1" applyBorder="1"/>
    <xf numFmtId="0" fontId="15" fillId="0" borderId="10" xfId="0" applyFont="1" applyBorder="1"/>
    <xf numFmtId="0" fontId="15" fillId="0" borderId="7" xfId="0" applyFont="1" applyFill="1" applyBorder="1"/>
    <xf numFmtId="0" fontId="15" fillId="0" borderId="0" xfId="0" applyFont="1" applyBorder="1" applyAlignment="1">
      <alignment wrapText="1"/>
    </xf>
    <xf numFmtId="0" fontId="13" fillId="0" borderId="0" xfId="0" applyFont="1" applyAlignment="1">
      <alignment horizontal="centerContinuous"/>
    </xf>
    <xf numFmtId="0" fontId="22" fillId="0" borderId="0" xfId="0" applyFont="1"/>
    <xf numFmtId="0" fontId="15" fillId="0" borderId="0" xfId="0" applyFont="1" applyAlignment="1">
      <alignment horizontal="centerContinuous"/>
    </xf>
    <xf numFmtId="0" fontId="13" fillId="0" borderId="11" xfId="0" applyFont="1" applyBorder="1" applyAlignment="1">
      <alignment horizontal="center"/>
    </xf>
    <xf numFmtId="0" fontId="23" fillId="0" borderId="12" xfId="0" applyFont="1" applyBorder="1" applyAlignment="1">
      <alignment horizontal="centerContinuous"/>
    </xf>
    <xf numFmtId="0" fontId="19" fillId="0" borderId="13" xfId="0" applyFont="1" applyBorder="1" applyAlignment="1">
      <alignment horizontal="centerContinuous"/>
    </xf>
    <xf numFmtId="0" fontId="13" fillId="0" borderId="12" xfId="0" applyFont="1" applyBorder="1" applyAlignment="1">
      <alignment horizontal="centerContinuous"/>
    </xf>
    <xf numFmtId="0" fontId="13" fillId="0" borderId="14" xfId="0" applyFont="1" applyBorder="1" applyAlignment="1">
      <alignment horizontal="center"/>
    </xf>
    <xf numFmtId="0" fontId="13" fillId="0" borderId="12" xfId="0" applyFont="1" applyBorder="1" applyAlignment="1">
      <alignment horizontal="center"/>
    </xf>
    <xf numFmtId="0" fontId="23" fillId="0" borderId="0" xfId="0" applyFont="1"/>
    <xf numFmtId="0" fontId="19" fillId="0" borderId="15" xfId="0" applyFont="1" applyBorder="1"/>
    <xf numFmtId="0" fontId="15" fillId="0" borderId="11" xfId="0" applyFont="1" applyBorder="1"/>
    <xf numFmtId="2" fontId="15" fillId="0" borderId="11" xfId="0" applyNumberFormat="1" applyFont="1" applyBorder="1" applyAlignment="1">
      <alignment horizontal="center"/>
    </xf>
    <xf numFmtId="0" fontId="23" fillId="0" borderId="0" xfId="0" applyFont="1" applyBorder="1"/>
    <xf numFmtId="0" fontId="23" fillId="0" borderId="16" xfId="0" applyFont="1" applyBorder="1"/>
    <xf numFmtId="0" fontId="23" fillId="0" borderId="17" xfId="0" applyFont="1" applyBorder="1"/>
    <xf numFmtId="3" fontId="13" fillId="0" borderId="16" xfId="0" applyNumberFormat="1" applyFont="1" applyBorder="1" applyAlignment="1">
      <alignment horizontal="center"/>
    </xf>
    <xf numFmtId="0" fontId="13" fillId="0" borderId="18" xfId="0" quotePrefix="1" applyFont="1" applyBorder="1" applyAlignment="1">
      <alignment horizontal="center"/>
    </xf>
    <xf numFmtId="0" fontId="15" fillId="0" borderId="11" xfId="0" applyFont="1" applyBorder="1" applyAlignment="1">
      <alignment horizontal="center"/>
    </xf>
    <xf numFmtId="0" fontId="15" fillId="0" borderId="7" xfId="0" applyFont="1" applyBorder="1"/>
    <xf numFmtId="0" fontId="15" fillId="0" borderId="0" xfId="0" applyFont="1" applyBorder="1"/>
    <xf numFmtId="0" fontId="23" fillId="0" borderId="19" xfId="0" applyFont="1" applyBorder="1"/>
    <xf numFmtId="0" fontId="23" fillId="0" borderId="20" xfId="0" applyFont="1" applyBorder="1"/>
    <xf numFmtId="3" fontId="13" fillId="0" borderId="19" xfId="0" applyNumberFormat="1" applyFont="1" applyBorder="1" applyAlignment="1">
      <alignment horizontal="center"/>
    </xf>
    <xf numFmtId="0" fontId="13" fillId="0" borderId="21" xfId="0" quotePrefix="1" applyFont="1" applyBorder="1" applyAlignment="1">
      <alignment horizontal="center"/>
    </xf>
    <xf numFmtId="0" fontId="15" fillId="0" borderId="22" xfId="0" applyFont="1" applyBorder="1"/>
    <xf numFmtId="0" fontId="15" fillId="4" borderId="22" xfId="0" applyFont="1" applyFill="1" applyBorder="1"/>
    <xf numFmtId="0" fontId="15" fillId="4" borderId="12" xfId="0" applyFont="1" applyFill="1" applyBorder="1"/>
    <xf numFmtId="0" fontId="15" fillId="4" borderId="23" xfId="0" applyFont="1" applyFill="1" applyBorder="1"/>
    <xf numFmtId="0" fontId="15" fillId="0" borderId="24" xfId="0" applyFont="1" applyBorder="1"/>
    <xf numFmtId="0" fontId="15" fillId="0" borderId="25" xfId="0" applyFont="1" applyBorder="1"/>
    <xf numFmtId="0" fontId="15" fillId="4" borderId="0" xfId="0" applyFont="1" applyFill="1" applyBorder="1"/>
    <xf numFmtId="0" fontId="13" fillId="0" borderId="0" xfId="0" applyFont="1" applyBorder="1" applyAlignment="1"/>
    <xf numFmtId="0" fontId="13" fillId="4" borderId="26" xfId="0" applyFont="1" applyFill="1" applyBorder="1"/>
    <xf numFmtId="0" fontId="15" fillId="4" borderId="27" xfId="0" applyFont="1" applyFill="1" applyBorder="1"/>
    <xf numFmtId="0" fontId="13" fillId="4" borderId="28" xfId="0" applyFont="1" applyFill="1" applyBorder="1"/>
    <xf numFmtId="0" fontId="15" fillId="4" borderId="28" xfId="0" applyFont="1" applyFill="1" applyBorder="1"/>
    <xf numFmtId="0" fontId="15" fillId="4" borderId="29" xfId="0" applyFont="1" applyFill="1" applyBorder="1"/>
    <xf numFmtId="0" fontId="15" fillId="4" borderId="26" xfId="0" applyFont="1" applyFill="1" applyBorder="1"/>
    <xf numFmtId="0" fontId="13" fillId="4" borderId="30" xfId="0" applyFont="1" applyFill="1" applyBorder="1"/>
    <xf numFmtId="0" fontId="15" fillId="4" borderId="30" xfId="0" applyFont="1" applyFill="1" applyBorder="1"/>
    <xf numFmtId="0" fontId="15" fillId="4" borderId="31" xfId="0" applyFont="1" applyFill="1" applyBorder="1"/>
    <xf numFmtId="0" fontId="13" fillId="4" borderId="32" xfId="0" applyFont="1" applyFill="1" applyBorder="1"/>
    <xf numFmtId="0" fontId="15" fillId="4" borderId="32" xfId="0" applyFont="1" applyFill="1" applyBorder="1"/>
    <xf numFmtId="0" fontId="15" fillId="4" borderId="33" xfId="0" applyFont="1" applyFill="1" applyBorder="1"/>
    <xf numFmtId="0" fontId="13" fillId="4" borderId="34" xfId="0" applyFont="1" applyFill="1" applyBorder="1"/>
    <xf numFmtId="0" fontId="15" fillId="4" borderId="34" xfId="0" applyFont="1" applyFill="1" applyBorder="1"/>
    <xf numFmtId="0" fontId="15" fillId="4" borderId="35" xfId="0" applyFont="1" applyFill="1" applyBorder="1"/>
    <xf numFmtId="3" fontId="15" fillId="0" borderId="36" xfId="0" applyNumberFormat="1" applyFont="1" applyBorder="1" applyAlignment="1">
      <alignment horizontal="center"/>
    </xf>
    <xf numFmtId="3" fontId="15" fillId="0" borderId="0" xfId="0" applyNumberFormat="1" applyFont="1"/>
    <xf numFmtId="3" fontId="15" fillId="0" borderId="22" xfId="0" applyNumberFormat="1" applyFont="1" applyBorder="1"/>
    <xf numFmtId="3" fontId="15" fillId="0" borderId="37" xfId="0" applyNumberFormat="1" applyFont="1" applyBorder="1"/>
    <xf numFmtId="3" fontId="15" fillId="0" borderId="38" xfId="0" applyNumberFormat="1" applyFont="1" applyBorder="1"/>
    <xf numFmtId="0" fontId="13" fillId="0" borderId="16" xfId="0" applyFont="1" applyBorder="1"/>
    <xf numFmtId="3" fontId="13" fillId="0" borderId="39" xfId="0" applyNumberFormat="1" applyFont="1" applyFill="1" applyBorder="1" applyAlignment="1">
      <alignment horizontal="center"/>
    </xf>
    <xf numFmtId="3" fontId="13" fillId="0" borderId="16" xfId="0" applyNumberFormat="1" applyFont="1" applyFill="1" applyBorder="1"/>
    <xf numFmtId="3" fontId="13" fillId="0" borderId="40" xfId="0" applyNumberFormat="1" applyFont="1" applyFill="1" applyBorder="1"/>
    <xf numFmtId="3" fontId="15" fillId="0" borderId="0" xfId="0" applyNumberFormat="1" applyFont="1" applyFill="1" applyAlignment="1">
      <alignment horizontal="center"/>
    </xf>
    <xf numFmtId="3" fontId="15" fillId="0" borderId="0" xfId="0" applyNumberFormat="1" applyFont="1" applyFill="1"/>
    <xf numFmtId="3" fontId="15" fillId="0" borderId="36" xfId="0" applyNumberFormat="1" applyFont="1" applyFill="1" applyBorder="1" applyAlignment="1">
      <alignment horizontal="center"/>
    </xf>
    <xf numFmtId="3" fontId="15" fillId="0" borderId="22" xfId="0" applyNumberFormat="1" applyFont="1" applyFill="1" applyBorder="1"/>
    <xf numFmtId="0" fontId="24" fillId="0" borderId="0" xfId="0" applyFont="1"/>
    <xf numFmtId="0" fontId="19" fillId="0" borderId="0" xfId="0" applyFont="1" applyAlignment="1">
      <alignment wrapText="1"/>
    </xf>
    <xf numFmtId="0" fontId="19" fillId="0" borderId="0" xfId="0" applyNumberFormat="1" applyFont="1" applyAlignment="1">
      <alignment wrapText="1"/>
    </xf>
    <xf numFmtId="0" fontId="26" fillId="0" borderId="0" xfId="0" applyNumberFormat="1" applyFont="1" applyAlignment="1">
      <alignment wrapText="1"/>
    </xf>
    <xf numFmtId="0" fontId="15" fillId="0" borderId="0" xfId="0" applyFont="1" applyAlignment="1">
      <alignment vertical="top"/>
    </xf>
    <xf numFmtId="0" fontId="27" fillId="0" borderId="0" xfId="0" applyFont="1" applyAlignment="1">
      <alignment wrapText="1"/>
    </xf>
    <xf numFmtId="0" fontId="21" fillId="0" borderId="0" xfId="0" applyFont="1" applyAlignment="1">
      <alignment horizontal="centerContinuous"/>
    </xf>
    <xf numFmtId="0" fontId="19" fillId="0" borderId="0" xfId="0" applyFont="1" applyAlignment="1">
      <alignment horizontal="centerContinuous"/>
    </xf>
    <xf numFmtId="0" fontId="43" fillId="0" borderId="0" xfId="0" applyFont="1"/>
    <xf numFmtId="0" fontId="14" fillId="0" borderId="0" xfId="0" applyFont="1" applyAlignment="1">
      <alignment vertical="top"/>
    </xf>
    <xf numFmtId="0" fontId="18" fillId="0" borderId="0" xfId="0" applyFont="1" applyAlignment="1">
      <alignment wrapText="1"/>
    </xf>
    <xf numFmtId="0" fontId="44" fillId="0" borderId="0" xfId="0" applyFont="1"/>
    <xf numFmtId="0" fontId="28" fillId="0" borderId="0" xfId="0" applyFont="1"/>
    <xf numFmtId="0" fontId="45" fillId="0" borderId="0" xfId="0" applyFont="1"/>
    <xf numFmtId="0" fontId="29" fillId="8" borderId="0" xfId="0" applyFont="1" applyFill="1" applyAlignment="1">
      <alignment horizontal="center" vertical="center"/>
    </xf>
    <xf numFmtId="0" fontId="30" fillId="9" borderId="0" xfId="0" applyFont="1" applyFill="1" applyAlignment="1">
      <alignment horizontal="center" vertical="center"/>
    </xf>
    <xf numFmtId="0" fontId="30" fillId="8" borderId="0" xfId="0" applyFont="1" applyFill="1" applyAlignment="1">
      <alignment vertical="center"/>
    </xf>
    <xf numFmtId="0" fontId="29" fillId="8" borderId="0" xfId="0" applyFont="1" applyFill="1" applyAlignment="1">
      <alignment vertical="center"/>
    </xf>
    <xf numFmtId="0" fontId="19" fillId="8" borderId="0" xfId="0" applyFont="1" applyFill="1" applyAlignment="1">
      <alignment vertical="center"/>
    </xf>
    <xf numFmtId="0" fontId="30" fillId="2" borderId="0" xfId="0" applyFont="1" applyFill="1" applyAlignment="1">
      <alignment horizontal="center" vertical="center"/>
    </xf>
    <xf numFmtId="0" fontId="15" fillId="8" borderId="0" xfId="0" applyFont="1" applyFill="1" applyAlignment="1">
      <alignment vertical="center"/>
    </xf>
    <xf numFmtId="0" fontId="31" fillId="0" borderId="0" xfId="0" applyFont="1" applyAlignment="1">
      <alignment wrapText="1"/>
    </xf>
    <xf numFmtId="0" fontId="29" fillId="3" borderId="0" xfId="0" applyFont="1" applyFill="1"/>
    <xf numFmtId="0" fontId="29" fillId="9" borderId="0" xfId="0" applyFont="1" applyFill="1"/>
    <xf numFmtId="0" fontId="29" fillId="3" borderId="0" xfId="0" applyFont="1" applyFill="1" applyAlignment="1">
      <alignment horizontal="center"/>
    </xf>
    <xf numFmtId="0" fontId="29" fillId="9" borderId="0" xfId="0" applyFont="1" applyFill="1" applyAlignment="1">
      <alignment horizontal="left"/>
    </xf>
    <xf numFmtId="0" fontId="30" fillId="9" borderId="0" xfId="0" applyFont="1" applyFill="1"/>
    <xf numFmtId="0" fontId="30" fillId="3" borderId="0" xfId="0" applyFont="1" applyFill="1" applyAlignment="1">
      <alignment horizontal="center"/>
    </xf>
    <xf numFmtId="0" fontId="29" fillId="3" borderId="0" xfId="0" applyFont="1" applyFill="1" applyAlignment="1">
      <alignment horizontal="right"/>
    </xf>
    <xf numFmtId="0" fontId="29" fillId="2" borderId="0" xfId="0" applyFont="1" applyFill="1"/>
    <xf numFmtId="0" fontId="32" fillId="3" borderId="0" xfId="0" applyFont="1" applyFill="1" applyAlignment="1">
      <alignment horizontal="right"/>
    </xf>
    <xf numFmtId="3" fontId="19" fillId="4" borderId="0" xfId="0" applyNumberFormat="1" applyFont="1" applyFill="1" applyAlignment="1">
      <alignment horizontal="left"/>
    </xf>
    <xf numFmtId="0" fontId="29" fillId="8" borderId="0" xfId="0" applyFont="1" applyFill="1"/>
    <xf numFmtId="17" fontId="29" fillId="8" borderId="0" xfId="0" quotePrefix="1" applyNumberFormat="1" applyFont="1" applyFill="1" applyAlignment="1">
      <alignment horizontal="center"/>
    </xf>
    <xf numFmtId="0" fontId="13" fillId="0" borderId="0" xfId="0" applyFont="1" applyAlignment="1">
      <alignment vertical="center"/>
    </xf>
    <xf numFmtId="0" fontId="13" fillId="0" borderId="0" xfId="0" applyFont="1" applyFill="1" applyBorder="1" applyAlignment="1">
      <alignment vertical="center"/>
    </xf>
    <xf numFmtId="0" fontId="33" fillId="0" borderId="0" xfId="0" applyFont="1" applyAlignment="1">
      <alignment vertical="center"/>
    </xf>
    <xf numFmtId="0" fontId="21" fillId="0" borderId="0" xfId="0" applyFont="1"/>
    <xf numFmtId="0" fontId="14" fillId="0" borderId="0" xfId="0" applyFont="1" applyAlignment="1">
      <alignment horizontal="center"/>
    </xf>
    <xf numFmtId="0" fontId="21" fillId="4" borderId="0" xfId="0" applyFont="1" applyFill="1" applyAlignment="1">
      <alignment horizontal="centerContinuous"/>
    </xf>
    <xf numFmtId="0" fontId="15" fillId="7" borderId="0" xfId="0" applyFont="1" applyFill="1" applyAlignment="1">
      <alignment horizontal="centerContinuous"/>
    </xf>
    <xf numFmtId="0" fontId="15" fillId="10" borderId="0" xfId="0" applyFont="1" applyFill="1" applyAlignment="1">
      <alignment horizontal="center"/>
    </xf>
    <xf numFmtId="0" fontId="15" fillId="0" borderId="0" xfId="0" applyFont="1" applyBorder="1" applyAlignment="1">
      <alignment horizontal="center"/>
    </xf>
    <xf numFmtId="0" fontId="15" fillId="11" borderId="0" xfId="0" applyFont="1" applyFill="1" applyAlignment="1">
      <alignment horizontal="center"/>
    </xf>
    <xf numFmtId="0" fontId="15" fillId="12" borderId="0" xfId="0" applyFont="1" applyFill="1" applyAlignment="1">
      <alignment horizontal="center"/>
    </xf>
    <xf numFmtId="0" fontId="34" fillId="0" borderId="0" xfId="0" applyFont="1"/>
    <xf numFmtId="0" fontId="33" fillId="0" borderId="0" xfId="0" applyFont="1"/>
    <xf numFmtId="0" fontId="34" fillId="0" borderId="0" xfId="0" applyFont="1" applyAlignment="1">
      <alignment horizontal="center"/>
    </xf>
    <xf numFmtId="1" fontId="13" fillId="0" borderId="12" xfId="0" applyNumberFormat="1" applyFont="1" applyBorder="1" applyAlignment="1">
      <alignment horizontal="center"/>
    </xf>
    <xf numFmtId="0" fontId="23" fillId="0" borderId="12" xfId="0" applyFont="1" applyBorder="1"/>
    <xf numFmtId="0" fontId="19" fillId="0" borderId="13" xfId="0" applyFont="1" applyBorder="1"/>
    <xf numFmtId="1" fontId="13" fillId="0" borderId="0" xfId="0" applyNumberFormat="1" applyFont="1" applyAlignment="1">
      <alignment horizontal="centerContinuous"/>
    </xf>
    <xf numFmtId="0" fontId="15" fillId="0" borderId="41" xfId="0" applyFont="1" applyBorder="1"/>
    <xf numFmtId="3" fontId="15" fillId="0" borderId="41" xfId="0" applyNumberFormat="1" applyFont="1" applyFill="1" applyBorder="1"/>
    <xf numFmtId="3" fontId="13" fillId="0" borderId="42" xfId="0" applyNumberFormat="1" applyFont="1" applyFill="1" applyBorder="1" applyAlignment="1">
      <alignment horizontal="center"/>
    </xf>
    <xf numFmtId="3" fontId="13" fillId="0" borderId="43" xfId="0" applyNumberFormat="1" applyFont="1" applyFill="1" applyBorder="1"/>
    <xf numFmtId="3" fontId="13" fillId="0" borderId="44" xfId="0" applyNumberFormat="1" applyFont="1" applyFill="1" applyBorder="1" applyAlignment="1">
      <alignment horizontal="center"/>
    </xf>
    <xf numFmtId="3" fontId="13" fillId="0" borderId="45" xfId="0" applyNumberFormat="1" applyFont="1" applyFill="1" applyBorder="1"/>
    <xf numFmtId="3" fontId="13" fillId="0" borderId="46" xfId="0" applyNumberFormat="1" applyFont="1" applyFill="1" applyBorder="1"/>
    <xf numFmtId="3" fontId="13" fillId="0" borderId="19" xfId="0" applyNumberFormat="1" applyFont="1" applyFill="1" applyBorder="1"/>
    <xf numFmtId="3" fontId="13" fillId="0" borderId="0" xfId="0" applyNumberFormat="1" applyFont="1" applyFill="1" applyBorder="1" applyAlignment="1">
      <alignment horizontal="center"/>
    </xf>
    <xf numFmtId="3" fontId="13" fillId="0" borderId="0" xfId="0" applyNumberFormat="1" applyFont="1" applyFill="1" applyBorder="1"/>
    <xf numFmtId="3" fontId="34" fillId="0" borderId="0" xfId="0" applyNumberFormat="1" applyFont="1" applyFill="1" applyBorder="1" applyAlignment="1">
      <alignment horizontal="center"/>
    </xf>
    <xf numFmtId="3" fontId="34" fillId="0" borderId="0" xfId="0" applyNumberFormat="1" applyFont="1" applyFill="1" applyBorder="1"/>
    <xf numFmtId="3" fontId="13" fillId="0" borderId="47" xfId="0" applyNumberFormat="1" applyFont="1" applyFill="1" applyBorder="1"/>
    <xf numFmtId="3" fontId="13" fillId="0" borderId="48" xfId="0" applyNumberFormat="1" applyFont="1" applyFill="1" applyBorder="1"/>
    <xf numFmtId="3" fontId="13" fillId="0" borderId="49" xfId="0" applyNumberFormat="1" applyFont="1" applyFill="1" applyBorder="1"/>
    <xf numFmtId="0" fontId="45" fillId="0" borderId="0" xfId="0" applyFont="1" applyFill="1"/>
    <xf numFmtId="3" fontId="13" fillId="0" borderId="50" xfId="0" applyNumberFormat="1" applyFont="1" applyFill="1" applyBorder="1"/>
    <xf numFmtId="3" fontId="13" fillId="0" borderId="23" xfId="0" applyNumberFormat="1" applyFont="1" applyFill="1" applyBorder="1"/>
    <xf numFmtId="3" fontId="13" fillId="0" borderId="13" xfId="0" applyNumberFormat="1" applyFont="1" applyFill="1" applyBorder="1"/>
    <xf numFmtId="1" fontId="13" fillId="0" borderId="51" xfId="0" applyNumberFormat="1" applyFont="1" applyBorder="1" applyAlignment="1">
      <alignment horizontal="centerContinuous"/>
    </xf>
    <xf numFmtId="1" fontId="13" fillId="0" borderId="23" xfId="0" applyNumberFormat="1" applyFont="1" applyBorder="1" applyAlignment="1">
      <alignment horizontal="centerContinuous"/>
    </xf>
    <xf numFmtId="1" fontId="13" fillId="0" borderId="12" xfId="0" applyNumberFormat="1" applyFont="1" applyBorder="1" applyAlignment="1">
      <alignment horizontal="centerContinuous"/>
    </xf>
    <xf numFmtId="0" fontId="25" fillId="0" borderId="0" xfId="0" applyFont="1" applyBorder="1"/>
    <xf numFmtId="0" fontId="13" fillId="0" borderId="28" xfId="0" applyFont="1" applyBorder="1"/>
    <xf numFmtId="0" fontId="13" fillId="0" borderId="29" xfId="0" applyFont="1" applyBorder="1" applyAlignment="1">
      <alignment horizontal="center"/>
    </xf>
    <xf numFmtId="0" fontId="13" fillId="0" borderId="0" xfId="0" applyFont="1" applyBorder="1" applyAlignment="1">
      <alignment horizontal="centerContinuous"/>
    </xf>
    <xf numFmtId="0" fontId="13" fillId="0" borderId="15" xfId="0" applyFont="1" applyBorder="1" applyAlignment="1">
      <alignment horizontal="centerContinuous"/>
    </xf>
    <xf numFmtId="0" fontId="13" fillId="0" borderId="52" xfId="0" applyFont="1" applyBorder="1" applyAlignment="1">
      <alignment horizontal="centerContinuous"/>
    </xf>
    <xf numFmtId="0" fontId="13" fillId="0" borderId="13" xfId="0" applyFont="1" applyBorder="1" applyAlignment="1">
      <alignment horizontal="centerContinuous"/>
    </xf>
    <xf numFmtId="0" fontId="13" fillId="0" borderId="36" xfId="0" applyFont="1" applyBorder="1" applyAlignment="1">
      <alignment horizontal="center"/>
    </xf>
    <xf numFmtId="0" fontId="13" fillId="0" borderId="53" xfId="0" applyFont="1" applyBorder="1" applyAlignment="1">
      <alignment horizontal="center"/>
    </xf>
    <xf numFmtId="1" fontId="13" fillId="0" borderId="23" xfId="0" applyNumberFormat="1" applyFont="1" applyBorder="1" applyAlignment="1">
      <alignment horizontal="center"/>
    </xf>
    <xf numFmtId="3" fontId="13" fillId="0" borderId="36" xfId="0" applyNumberFormat="1" applyFont="1" applyFill="1" applyBorder="1" applyAlignment="1">
      <alignment horizontal="center"/>
    </xf>
    <xf numFmtId="3" fontId="13" fillId="0" borderId="0" xfId="0" applyNumberFormat="1" applyFont="1" applyFill="1" applyAlignment="1">
      <alignment horizontal="centerContinuous"/>
    </xf>
    <xf numFmtId="3" fontId="13" fillId="0" borderId="53" xfId="0" applyNumberFormat="1" applyFont="1" applyFill="1" applyBorder="1" applyAlignment="1">
      <alignment horizontal="center"/>
    </xf>
    <xf numFmtId="1" fontId="13" fillId="0" borderId="12" xfId="0" applyNumberFormat="1" applyFont="1" applyFill="1" applyBorder="1" applyAlignment="1">
      <alignment horizontal="centerContinuous"/>
    </xf>
    <xf numFmtId="1" fontId="13" fillId="0" borderId="23" xfId="0" applyNumberFormat="1" applyFont="1" applyFill="1" applyBorder="1" applyAlignment="1">
      <alignment horizontal="centerContinuous"/>
    </xf>
    <xf numFmtId="0" fontId="14" fillId="0" borderId="0" xfId="0" applyFont="1" applyAlignment="1">
      <alignment horizontal="left"/>
    </xf>
    <xf numFmtId="3" fontId="13" fillId="0" borderId="39" xfId="0" applyNumberFormat="1" applyFont="1" applyBorder="1" applyAlignment="1">
      <alignment horizontal="center"/>
    </xf>
    <xf numFmtId="3" fontId="13" fillId="0" borderId="16" xfId="0" applyNumberFormat="1" applyFont="1" applyBorder="1"/>
    <xf numFmtId="3" fontId="13" fillId="0" borderId="40" xfId="0" applyNumberFormat="1" applyFont="1" applyBorder="1"/>
    <xf numFmtId="0" fontId="44" fillId="0" borderId="0" xfId="0" applyFont="1" applyAlignment="1">
      <alignment vertical="center"/>
    </xf>
    <xf numFmtId="0" fontId="14" fillId="0" borderId="0" xfId="0" applyNumberFormat="1" applyFont="1" applyAlignment="1">
      <alignment vertical="center"/>
    </xf>
    <xf numFmtId="0" fontId="3" fillId="0" borderId="0" xfId="0" applyFont="1" applyAlignment="1">
      <alignment vertical="center"/>
    </xf>
    <xf numFmtId="0" fontId="43" fillId="0" borderId="0" xfId="0" applyFont="1" applyAlignment="1">
      <alignment vertical="center"/>
    </xf>
    <xf numFmtId="0" fontId="14" fillId="0" borderId="0" xfId="0" applyFont="1" applyAlignment="1">
      <alignment horizontal="left" vertical="center"/>
    </xf>
    <xf numFmtId="0" fontId="27" fillId="0" borderId="0" xfId="0" applyFont="1"/>
    <xf numFmtId="0" fontId="18"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15" fillId="13" borderId="0" xfId="0" applyFont="1" applyFill="1" applyAlignment="1">
      <alignment horizontal="centerContinuous"/>
    </xf>
    <xf numFmtId="0" fontId="13" fillId="0" borderId="7" xfId="0" applyFont="1" applyBorder="1" applyAlignment="1">
      <alignment horizontal="center"/>
    </xf>
    <xf numFmtId="0" fontId="13" fillId="0" borderId="25" xfId="0" applyFont="1" applyBorder="1" applyAlignment="1">
      <alignment horizontal="center"/>
    </xf>
    <xf numFmtId="0" fontId="13" fillId="0" borderId="0" xfId="0" applyFont="1" applyBorder="1" applyAlignment="1">
      <alignment horizontal="center"/>
    </xf>
    <xf numFmtId="0" fontId="13" fillId="14" borderId="54" xfId="0" applyFont="1" applyFill="1" applyBorder="1"/>
    <xf numFmtId="0" fontId="39" fillId="0" borderId="0" xfId="0" applyFont="1"/>
    <xf numFmtId="0" fontId="40" fillId="0" borderId="0" xfId="0" applyFont="1"/>
    <xf numFmtId="0" fontId="46" fillId="0" borderId="0" xfId="0" applyFont="1"/>
    <xf numFmtId="0" fontId="38" fillId="0" borderId="0" xfId="0" applyFont="1" applyBorder="1"/>
    <xf numFmtId="0" fontId="46" fillId="0" borderId="0" xfId="0" applyFont="1" applyBorder="1"/>
    <xf numFmtId="0" fontId="39" fillId="0" borderId="0" xfId="0" applyFont="1" applyBorder="1"/>
    <xf numFmtId="0" fontId="42" fillId="0" borderId="0" xfId="0" applyFont="1" applyBorder="1"/>
    <xf numFmtId="2" fontId="41" fillId="0" borderId="0" xfId="0" applyNumberFormat="1" applyFont="1"/>
    <xf numFmtId="0" fontId="41" fillId="0" borderId="0" xfId="0" applyFont="1"/>
    <xf numFmtId="0" fontId="47" fillId="0" borderId="0" xfId="0" applyFont="1" applyBorder="1"/>
    <xf numFmtId="0" fontId="48" fillId="0" borderId="0" xfId="0" applyFont="1" applyFill="1" applyBorder="1"/>
    <xf numFmtId="0" fontId="49" fillId="0" borderId="0" xfId="0" applyFont="1" applyFill="1" applyBorder="1" applyAlignment="1">
      <alignment horizontal="centerContinuous"/>
    </xf>
    <xf numFmtId="0" fontId="50" fillId="0" borderId="0" xfId="0" applyFont="1" applyBorder="1" applyAlignment="1">
      <alignment wrapText="1"/>
    </xf>
    <xf numFmtId="0" fontId="49" fillId="0" borderId="0" xfId="0" applyFont="1" applyBorder="1" applyAlignment="1">
      <alignment horizontal="right" wrapText="1"/>
    </xf>
    <xf numFmtId="0" fontId="51" fillId="0" borderId="0" xfId="0" applyFont="1" applyBorder="1" applyAlignment="1">
      <alignment horizontal="center" vertical="center"/>
    </xf>
    <xf numFmtId="0" fontId="49" fillId="0" borderId="0" xfId="0" applyFont="1" applyBorder="1"/>
    <xf numFmtId="0" fontId="48" fillId="0" borderId="0" xfId="0" applyFont="1" applyBorder="1"/>
    <xf numFmtId="0" fontId="48" fillId="0" borderId="0" xfId="0" applyFont="1" applyBorder="1" applyAlignment="1">
      <alignment horizontal="center"/>
    </xf>
    <xf numFmtId="2" fontId="48" fillId="0" borderId="0" xfId="0" applyNumberFormat="1" applyFont="1" applyFill="1" applyBorder="1" applyAlignment="1" applyProtection="1">
      <alignment horizontal="center"/>
    </xf>
    <xf numFmtId="2" fontId="48" fillId="0" borderId="0" xfId="0" applyNumberFormat="1" applyFont="1"/>
    <xf numFmtId="0" fontId="48" fillId="0" borderId="0" xfId="0" applyFont="1"/>
    <xf numFmtId="0" fontId="47" fillId="0" borderId="0" xfId="0" applyFont="1"/>
    <xf numFmtId="0" fontId="49" fillId="0" borderId="0" xfId="0" applyFont="1"/>
    <xf numFmtId="0" fontId="52" fillId="0" borderId="0" xfId="0" applyFont="1"/>
    <xf numFmtId="0" fontId="53" fillId="0" borderId="0" xfId="0" applyFont="1"/>
    <xf numFmtId="0" fontId="29" fillId="3" borderId="0" xfId="0" applyFont="1" applyFill="1" applyAlignment="1">
      <alignment horizontal="right"/>
    </xf>
    <xf numFmtId="0" fontId="15" fillId="3" borderId="0" xfId="0" applyFont="1" applyFill="1" applyAlignment="1"/>
    <xf numFmtId="0" fontId="19" fillId="4" borderId="0" xfId="0" applyFont="1" applyFill="1" applyAlignment="1">
      <alignment horizontal="left"/>
    </xf>
    <xf numFmtId="0" fontId="19" fillId="4" borderId="0" xfId="0" applyFont="1" applyFill="1" applyAlignment="1"/>
    <xf numFmtId="0" fontId="19" fillId="4" borderId="0" xfId="0" applyFont="1" applyFill="1" applyAlignment="1">
      <alignment horizontal="left" wrapText="1"/>
    </xf>
    <xf numFmtId="0" fontId="15" fillId="4" borderId="0" xfId="0" applyFont="1" applyFill="1" applyAlignment="1">
      <alignment horizontal="left" wrapText="1"/>
    </xf>
    <xf numFmtId="0" fontId="30" fillId="3" borderId="0" xfId="0" applyFont="1" applyFill="1" applyAlignment="1">
      <alignment horizontal="center"/>
    </xf>
    <xf numFmtId="0" fontId="15" fillId="0" borderId="0" xfId="0" applyFont="1" applyAlignment="1"/>
    <xf numFmtId="0" fontId="15" fillId="5" borderId="55" xfId="0" applyFont="1" applyFill="1" applyBorder="1" applyAlignment="1">
      <alignment wrapText="1"/>
    </xf>
    <xf numFmtId="0" fontId="15" fillId="5" borderId="25" xfId="0" applyFont="1" applyFill="1" applyBorder="1" applyAlignment="1">
      <alignment wrapText="1"/>
    </xf>
    <xf numFmtId="0" fontId="15" fillId="5" borderId="56" xfId="0" applyFont="1" applyFill="1" applyBorder="1" applyAlignment="1">
      <alignment wrapText="1"/>
    </xf>
    <xf numFmtId="0" fontId="15" fillId="5" borderId="28" xfId="0" applyFont="1" applyFill="1" applyBorder="1" applyAlignment="1">
      <alignment wrapText="1"/>
    </xf>
    <xf numFmtId="0" fontId="15" fillId="5" borderId="0" xfId="0" applyFont="1" applyFill="1" applyAlignment="1">
      <alignment wrapText="1"/>
    </xf>
    <xf numFmtId="0" fontId="15" fillId="5" borderId="15" xfId="0" applyFont="1" applyFill="1" applyBorder="1" applyAlignment="1">
      <alignment wrapText="1"/>
    </xf>
    <xf numFmtId="0" fontId="15" fillId="5" borderId="52" xfId="0" applyFont="1" applyFill="1" applyBorder="1" applyAlignment="1">
      <alignment wrapText="1"/>
    </xf>
    <xf numFmtId="0" fontId="15" fillId="5" borderId="12" xfId="0" applyFont="1" applyFill="1" applyBorder="1" applyAlignment="1">
      <alignment wrapText="1"/>
    </xf>
    <xf numFmtId="0" fontId="15" fillId="5" borderId="13" xfId="0" applyFont="1" applyFill="1" applyBorder="1" applyAlignment="1">
      <alignment wrapText="1"/>
    </xf>
    <xf numFmtId="0" fontId="15" fillId="4" borderId="4" xfId="0" applyFont="1" applyFill="1" applyBorder="1" applyAlignment="1"/>
    <xf numFmtId="0" fontId="15" fillId="4" borderId="5" xfId="0" applyFont="1" applyFill="1" applyBorder="1" applyAlignment="1"/>
    <xf numFmtId="0" fontId="15" fillId="4" borderId="6" xfId="0" applyFont="1" applyFill="1" applyBorder="1" applyAlignment="1"/>
    <xf numFmtId="0" fontId="15" fillId="4" borderId="5" xfId="0" applyFont="1" applyFill="1" applyBorder="1"/>
    <xf numFmtId="0" fontId="15" fillId="4" borderId="6" xfId="0" applyFont="1" applyFill="1" applyBorder="1"/>
    <xf numFmtId="0" fontId="15" fillId="5" borderId="0" xfId="0" applyFont="1" applyFill="1" applyBorder="1" applyAlignment="1">
      <alignment wrapText="1"/>
    </xf>
    <xf numFmtId="0" fontId="15" fillId="0" borderId="56" xfId="0" applyFont="1" applyBorder="1" applyAlignment="1">
      <alignment wrapText="1"/>
    </xf>
    <xf numFmtId="0" fontId="15" fillId="0" borderId="28" xfId="0" applyFont="1" applyBorder="1" applyAlignment="1">
      <alignment wrapText="1"/>
    </xf>
    <xf numFmtId="0" fontId="15" fillId="0" borderId="15" xfId="0" applyFont="1" applyBorder="1" applyAlignment="1">
      <alignment wrapText="1"/>
    </xf>
    <xf numFmtId="0" fontId="15" fillId="0" borderId="52" xfId="0" applyFont="1" applyBorder="1" applyAlignment="1">
      <alignment wrapText="1"/>
    </xf>
    <xf numFmtId="0" fontId="15" fillId="0" borderId="13" xfId="0" applyFont="1" applyBorder="1" applyAlignment="1">
      <alignment wrapText="1"/>
    </xf>
    <xf numFmtId="0" fontId="15" fillId="4" borderId="32" xfId="0" applyFont="1" applyFill="1" applyBorder="1" applyAlignment="1">
      <alignment horizontal="center"/>
    </xf>
    <xf numFmtId="0" fontId="15" fillId="4" borderId="61" xfId="0" applyFont="1" applyFill="1" applyBorder="1" applyAlignment="1">
      <alignment horizontal="center"/>
    </xf>
    <xf numFmtId="0" fontId="15" fillId="4" borderId="62" xfId="0" applyFont="1" applyFill="1" applyBorder="1" applyAlignment="1">
      <alignment horizontal="center"/>
    </xf>
    <xf numFmtId="0" fontId="15" fillId="4" borderId="30" xfId="0" applyFont="1" applyFill="1" applyBorder="1" applyAlignment="1">
      <alignment horizontal="center"/>
    </xf>
    <xf numFmtId="0" fontId="15" fillId="4" borderId="63" xfId="0" applyFont="1" applyFill="1" applyBorder="1" applyAlignment="1">
      <alignment horizontal="center"/>
    </xf>
    <xf numFmtId="0" fontId="15" fillId="4" borderId="64" xfId="0" applyFont="1" applyFill="1" applyBorder="1" applyAlignment="1">
      <alignment horizontal="center"/>
    </xf>
    <xf numFmtId="0" fontId="15" fillId="4" borderId="26" xfId="0" applyFont="1" applyFill="1" applyBorder="1" applyAlignment="1"/>
    <xf numFmtId="0" fontId="15" fillId="4" borderId="60" xfId="0" applyFont="1" applyFill="1" applyBorder="1" applyAlignment="1"/>
    <xf numFmtId="0" fontId="15" fillId="4" borderId="49" xfId="0" applyFont="1" applyFill="1" applyBorder="1" applyAlignment="1"/>
    <xf numFmtId="0" fontId="15" fillId="4" borderId="2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26" xfId="0" applyFont="1" applyFill="1" applyBorder="1" applyAlignment="1">
      <alignment horizontal="center"/>
    </xf>
    <xf numFmtId="0" fontId="15" fillId="4" borderId="60" xfId="0" applyFont="1" applyFill="1" applyBorder="1" applyAlignment="1">
      <alignment horizontal="center"/>
    </xf>
    <xf numFmtId="0" fontId="15" fillId="4" borderId="49" xfId="0" applyFont="1" applyFill="1" applyBorder="1" applyAlignment="1">
      <alignment horizontal="center"/>
    </xf>
    <xf numFmtId="0" fontId="15" fillId="4" borderId="30" xfId="0" applyFont="1" applyFill="1" applyBorder="1" applyAlignment="1">
      <alignment horizontal="center" vertical="center"/>
    </xf>
    <xf numFmtId="0" fontId="15" fillId="4" borderId="64" xfId="0" applyFont="1" applyFill="1" applyBorder="1" applyAlignment="1">
      <alignment horizontal="center" vertical="center"/>
    </xf>
    <xf numFmtId="0" fontId="15" fillId="4" borderId="34" xfId="0" applyFont="1" applyFill="1" applyBorder="1" applyAlignment="1">
      <alignment horizontal="center"/>
    </xf>
    <xf numFmtId="0" fontId="15" fillId="4" borderId="57" xfId="0" applyFont="1" applyFill="1" applyBorder="1" applyAlignment="1">
      <alignment horizontal="center"/>
    </xf>
    <xf numFmtId="0" fontId="15" fillId="4" borderId="58" xfId="0" applyFont="1" applyFill="1" applyBorder="1" applyAlignment="1">
      <alignment horizontal="center"/>
    </xf>
    <xf numFmtId="0" fontId="15" fillId="4" borderId="34" xfId="0" applyFont="1" applyFill="1" applyBorder="1" applyAlignment="1">
      <alignment horizontal="center" vertical="center"/>
    </xf>
    <xf numFmtId="0" fontId="15" fillId="4" borderId="58"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62" xfId="0" applyFont="1" applyFill="1" applyBorder="1" applyAlignment="1">
      <alignment horizontal="center" vertical="center"/>
    </xf>
    <xf numFmtId="0" fontId="13" fillId="0" borderId="59" xfId="0" applyFont="1" applyBorder="1" applyAlignment="1">
      <alignment horizontal="center"/>
    </xf>
    <xf numFmtId="0" fontId="13" fillId="0" borderId="0" xfId="0" applyFont="1" applyAlignment="1">
      <alignment horizontal="center"/>
    </xf>
    <xf numFmtId="0" fontId="54" fillId="0" borderId="0" xfId="0" applyFont="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794044665012412E-2"/>
          <c:y val="7.8078307052092302E-2"/>
          <c:w val="0.76923076923076927"/>
          <c:h val="0.84684933033423526"/>
        </c:manualLayout>
      </c:layout>
      <c:barChart>
        <c:barDir val="col"/>
        <c:grouping val="stacked"/>
        <c:varyColors val="0"/>
        <c:ser>
          <c:idx val="0"/>
          <c:order val="0"/>
          <c:tx>
            <c:strRef>
              <c:f>'Surplus Deficit'!$A$8</c:f>
              <c:strCache>
                <c:ptCount val="1"/>
                <c:pt idx="0">
                  <c:v>Employees/Students</c:v>
                </c:pt>
              </c:strCache>
            </c:strRef>
          </c:tx>
          <c:spPr>
            <a:solidFill>
              <a:srgbClr val="9999FF"/>
            </a:solidFill>
            <a:ln w="12700">
              <a:solidFill>
                <a:srgbClr val="000000"/>
              </a:solidFill>
              <a:prstDash val="solid"/>
            </a:ln>
          </c:spPr>
          <c:invertIfNegative val="0"/>
          <c:cat>
            <c:numRef>
              <c:f>'Surplus Deficit'!$C$7:$V$7</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'Surplus Deficit'!$B$8:$V$8</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CDBD-4206-8F0A-2BA1BDF408F4}"/>
            </c:ext>
          </c:extLst>
        </c:ser>
        <c:ser>
          <c:idx val="1"/>
          <c:order val="1"/>
          <c:tx>
            <c:strRef>
              <c:f>'Surplus Deficit'!$A$9</c:f>
              <c:strCache>
                <c:ptCount val="1"/>
                <c:pt idx="0">
                  <c:v>Physicians</c:v>
                </c:pt>
              </c:strCache>
            </c:strRef>
          </c:tx>
          <c:spPr>
            <a:solidFill>
              <a:srgbClr val="993366"/>
            </a:solidFill>
            <a:ln w="12700">
              <a:solidFill>
                <a:srgbClr val="000000"/>
              </a:solidFill>
              <a:prstDash val="solid"/>
            </a:ln>
          </c:spPr>
          <c:invertIfNegative val="0"/>
          <c:cat>
            <c:numRef>
              <c:f>'Surplus Deficit'!$C$7:$V$7</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'Surplus Deficit'!$B$9:$V$9</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DBD-4206-8F0A-2BA1BDF408F4}"/>
            </c:ext>
          </c:extLst>
        </c:ser>
        <c:ser>
          <c:idx val="2"/>
          <c:order val="2"/>
          <c:tx>
            <c:strRef>
              <c:f>'Surplus Deficit'!$A$10</c:f>
              <c:strCache>
                <c:ptCount val="1"/>
                <c:pt idx="0">
                  <c:v>Patients/Visitors</c:v>
                </c:pt>
              </c:strCache>
            </c:strRef>
          </c:tx>
          <c:spPr>
            <a:solidFill>
              <a:srgbClr val="FFFFCC"/>
            </a:solidFill>
            <a:ln w="12700">
              <a:solidFill>
                <a:srgbClr val="000000"/>
              </a:solidFill>
              <a:prstDash val="solid"/>
            </a:ln>
          </c:spPr>
          <c:invertIfNegative val="0"/>
          <c:cat>
            <c:numRef>
              <c:f>'Surplus Deficit'!$C$7:$V$7</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'Surplus Deficit'!$B$10:$V$10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2-CDBD-4206-8F0A-2BA1BDF408F4}"/>
            </c:ext>
          </c:extLst>
        </c:ser>
        <c:ser>
          <c:idx val="3"/>
          <c:order val="3"/>
          <c:tx>
            <c:strRef>
              <c:f>'Surplus Deficit'!$A$11</c:f>
              <c:strCache>
                <c:ptCount val="1"/>
                <c:pt idx="0">
                  <c:v>Other Parking </c:v>
                </c:pt>
              </c:strCache>
            </c:strRef>
          </c:tx>
          <c:spPr>
            <a:solidFill>
              <a:srgbClr val="CCFFFF"/>
            </a:solidFill>
            <a:ln w="12700">
              <a:solidFill>
                <a:srgbClr val="000000"/>
              </a:solidFill>
              <a:prstDash val="solid"/>
            </a:ln>
          </c:spPr>
          <c:invertIfNegative val="0"/>
          <c:cat>
            <c:numRef>
              <c:f>'Surplus Deficit'!$C$7:$V$7</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'Surplus Deficit'!$B$11:$V$11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3-CDBD-4206-8F0A-2BA1BDF408F4}"/>
            </c:ext>
          </c:extLst>
        </c:ser>
        <c:dLbls>
          <c:showLegendKey val="0"/>
          <c:showVal val="0"/>
          <c:showCatName val="0"/>
          <c:showSerName val="0"/>
          <c:showPercent val="0"/>
          <c:showBubbleSize val="0"/>
        </c:dLbls>
        <c:gapWidth val="150"/>
        <c:overlap val="100"/>
        <c:axId val="509581248"/>
        <c:axId val="1"/>
      </c:barChart>
      <c:catAx>
        <c:axId val="509581248"/>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9581248"/>
        <c:crosses val="autoZero"/>
        <c:crossBetween val="between"/>
      </c:valAx>
      <c:spPr>
        <a:solidFill>
          <a:srgbClr val="C0C0C0"/>
        </a:solidFill>
        <a:ln w="12700">
          <a:solidFill>
            <a:srgbClr val="808080"/>
          </a:solidFill>
          <a:prstDash val="solid"/>
        </a:ln>
      </c:spPr>
    </c:plotArea>
    <c:legend>
      <c:legendPos val="r"/>
      <c:layout>
        <c:manualLayout>
          <c:xMode val="edge"/>
          <c:yMode val="edge"/>
          <c:x val="0.83323414746860225"/>
          <c:y val="0.37193404712776118"/>
          <c:w val="0.15552702301713311"/>
          <c:h val="0.26109277480491844"/>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322" r="0.75000000000000322" t="1" header="0.5" footer="0.5"/>
    <c:pageSetup/>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777240</xdr:colOff>
          <xdr:row>5</xdr:row>
          <xdr:rowOff>0</xdr:rowOff>
        </xdr:from>
        <xdr:to>
          <xdr:col>7</xdr:col>
          <xdr:colOff>0</xdr:colOff>
          <xdr:row>7</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EF6D154F-CA22-A5BC-8259-DC1055FADED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1" i="0" u="none" strike="noStrike" baseline="0">
                  <a:solidFill>
                    <a:srgbClr val="000080"/>
                  </a:solidFill>
                  <a:latin typeface="Arial"/>
                  <a:cs typeface="Arial"/>
                </a:rPr>
                <a:t>Urban</a:t>
              </a:r>
            </a:p>
            <a:p>
              <a:pPr algn="ctr" rtl="0">
                <a:defRPr sz="1000"/>
              </a:pPr>
              <a:r>
                <a:rPr lang="en-US" sz="1100" b="1" i="0" u="none" strike="noStrike" baseline="0">
                  <a:solidFill>
                    <a:srgbClr val="000080"/>
                  </a:solidFill>
                  <a:latin typeface="Arial"/>
                  <a:cs typeface="Arial"/>
                </a:rPr>
                <a:t>Strong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182880</xdr:rowOff>
        </xdr:from>
        <xdr:to>
          <xdr:col>7</xdr:col>
          <xdr:colOff>7620</xdr:colOff>
          <xdr:row>10</xdr:row>
          <xdr:rowOff>22860</xdr:rowOff>
        </xdr:to>
        <xdr:sp macro="" textlink="">
          <xdr:nvSpPr>
            <xdr:cNvPr id="1026" name="Button 2" hidden="1">
              <a:extLst>
                <a:ext uri="{63B3BB69-23CF-44E3-9099-C40C66FF867C}">
                  <a14:compatExt spid="_x0000_s1026"/>
                </a:ext>
                <a:ext uri="{FF2B5EF4-FFF2-40B4-BE49-F238E27FC236}">
                  <a16:creationId xmlns:a16="http://schemas.microsoft.com/office/drawing/2014/main" id="{F245AF16-811C-C30C-886F-113675C8D07F}"/>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1" i="0" u="none" strike="noStrike" baseline="0">
                  <a:solidFill>
                    <a:srgbClr val="993366"/>
                  </a:solidFill>
                  <a:latin typeface="Arial"/>
                  <a:cs typeface="Arial"/>
                </a:rPr>
                <a:t>Urban</a:t>
              </a:r>
            </a:p>
            <a:p>
              <a:pPr algn="ctr" rtl="0">
                <a:defRPr sz="1000"/>
              </a:pPr>
              <a:r>
                <a:rPr lang="en-US" sz="1100" b="1" i="0" u="none" strike="noStrike" baseline="0">
                  <a:solidFill>
                    <a:srgbClr val="993366"/>
                  </a:solidFill>
                  <a:latin typeface="Arial"/>
                  <a:cs typeface="Arial"/>
                </a:rPr>
                <a:t>Mixed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7620</xdr:colOff>
          <xdr:row>13</xdr:row>
          <xdr:rowOff>15240</xdr:rowOff>
        </xdr:to>
        <xdr:sp macro="" textlink="">
          <xdr:nvSpPr>
            <xdr:cNvPr id="1027" name="Button 3" hidden="1">
              <a:extLst>
                <a:ext uri="{63B3BB69-23CF-44E3-9099-C40C66FF867C}">
                  <a14:compatExt spid="_x0000_s1027"/>
                </a:ext>
                <a:ext uri="{FF2B5EF4-FFF2-40B4-BE49-F238E27FC236}">
                  <a16:creationId xmlns:a16="http://schemas.microsoft.com/office/drawing/2014/main" id="{57609D54-4679-32FA-D103-21199146E248}"/>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1" i="0" u="none" strike="noStrike" baseline="0">
                  <a:solidFill>
                    <a:srgbClr val="008000"/>
                  </a:solidFill>
                  <a:latin typeface="Arial"/>
                  <a:cs typeface="Arial"/>
                </a:rPr>
                <a:t>Urban</a:t>
              </a:r>
            </a:p>
            <a:p>
              <a:pPr algn="ctr" rtl="0">
                <a:defRPr sz="1000"/>
              </a:pPr>
              <a:r>
                <a:rPr lang="en-US" sz="1100" b="1" i="0" u="none" strike="noStrike" baseline="0">
                  <a:solidFill>
                    <a:srgbClr val="008000"/>
                  </a:solidFill>
                  <a:latin typeface="Arial"/>
                  <a:cs typeface="Arial"/>
                </a:rPr>
                <a:t>Weak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777240</xdr:colOff>
          <xdr:row>14</xdr:row>
          <xdr:rowOff>0</xdr:rowOff>
        </xdr:from>
        <xdr:to>
          <xdr:col>7</xdr:col>
          <xdr:colOff>22860</xdr:colOff>
          <xdr:row>16</xdr:row>
          <xdr:rowOff>22860</xdr:rowOff>
        </xdr:to>
        <xdr:sp macro="" textlink="">
          <xdr:nvSpPr>
            <xdr:cNvPr id="1028" name="Button 4" hidden="1">
              <a:extLst>
                <a:ext uri="{63B3BB69-23CF-44E3-9099-C40C66FF867C}">
                  <a14:compatExt spid="_x0000_s1028"/>
                </a:ext>
                <a:ext uri="{FF2B5EF4-FFF2-40B4-BE49-F238E27FC236}">
                  <a16:creationId xmlns:a16="http://schemas.microsoft.com/office/drawing/2014/main" id="{A6657212-DAFD-473F-5808-298D04A8E5E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1" i="0" u="none" strike="noStrike" baseline="0">
                  <a:solidFill>
                    <a:srgbClr val="000080"/>
                  </a:solidFill>
                  <a:latin typeface="Arial"/>
                  <a:cs typeface="Arial"/>
                </a:rPr>
                <a:t>Suburban</a:t>
              </a:r>
            </a:p>
            <a:p>
              <a:pPr algn="ctr" rtl="0">
                <a:defRPr sz="1000"/>
              </a:pPr>
              <a:r>
                <a:rPr lang="en-US" sz="1100" b="1" i="0" u="none" strike="noStrike" baseline="0">
                  <a:solidFill>
                    <a:srgbClr val="000080"/>
                  </a:solidFill>
                  <a:latin typeface="Arial"/>
                  <a:cs typeface="Arial"/>
                </a:rPr>
                <a:t>Strong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777240</xdr:colOff>
          <xdr:row>17</xdr:row>
          <xdr:rowOff>0</xdr:rowOff>
        </xdr:from>
        <xdr:to>
          <xdr:col>7</xdr:col>
          <xdr:colOff>0</xdr:colOff>
          <xdr:row>19</xdr:row>
          <xdr:rowOff>7620</xdr:rowOff>
        </xdr:to>
        <xdr:sp macro="" textlink="">
          <xdr:nvSpPr>
            <xdr:cNvPr id="1029" name="Button 5" hidden="1">
              <a:extLst>
                <a:ext uri="{63B3BB69-23CF-44E3-9099-C40C66FF867C}">
                  <a14:compatExt spid="_x0000_s1029"/>
                </a:ext>
                <a:ext uri="{FF2B5EF4-FFF2-40B4-BE49-F238E27FC236}">
                  <a16:creationId xmlns:a16="http://schemas.microsoft.com/office/drawing/2014/main" id="{50711616-BA3D-D397-050E-60836B6FA7CC}"/>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1" i="0" u="none" strike="noStrike" baseline="0">
                  <a:solidFill>
                    <a:srgbClr val="993366"/>
                  </a:solidFill>
                  <a:latin typeface="Arial"/>
                  <a:cs typeface="Arial"/>
                </a:rPr>
                <a:t>Suburban</a:t>
              </a:r>
            </a:p>
            <a:p>
              <a:pPr algn="ctr" rtl="0">
                <a:defRPr sz="1000"/>
              </a:pPr>
              <a:r>
                <a:rPr lang="en-US" sz="1100" b="1" i="0" u="none" strike="noStrike" baseline="0">
                  <a:solidFill>
                    <a:srgbClr val="993366"/>
                  </a:solidFill>
                  <a:latin typeface="Arial"/>
                  <a:cs typeface="Arial"/>
                </a:rPr>
                <a:t>Mixed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777240</xdr:colOff>
          <xdr:row>20</xdr:row>
          <xdr:rowOff>0</xdr:rowOff>
        </xdr:from>
        <xdr:to>
          <xdr:col>7</xdr:col>
          <xdr:colOff>0</xdr:colOff>
          <xdr:row>22</xdr:row>
          <xdr:rowOff>22860</xdr:rowOff>
        </xdr:to>
        <xdr:sp macro="" textlink="">
          <xdr:nvSpPr>
            <xdr:cNvPr id="1030" name="Button 6" hidden="1">
              <a:extLst>
                <a:ext uri="{63B3BB69-23CF-44E3-9099-C40C66FF867C}">
                  <a14:compatExt spid="_x0000_s1030"/>
                </a:ext>
                <a:ext uri="{FF2B5EF4-FFF2-40B4-BE49-F238E27FC236}">
                  <a16:creationId xmlns:a16="http://schemas.microsoft.com/office/drawing/2014/main" id="{E22AD563-5A08-0628-3F08-1861FE2FA013}"/>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1" i="0" u="none" strike="noStrike" baseline="0">
                  <a:solidFill>
                    <a:srgbClr val="008000"/>
                  </a:solidFill>
                  <a:latin typeface="Arial"/>
                  <a:cs typeface="Arial"/>
                </a:rPr>
                <a:t>Suburban</a:t>
              </a:r>
            </a:p>
            <a:p>
              <a:pPr algn="ctr" rtl="0">
                <a:defRPr sz="1000"/>
              </a:pPr>
              <a:r>
                <a:rPr lang="en-US" sz="1100" b="1" i="0" u="none" strike="noStrike" baseline="0">
                  <a:solidFill>
                    <a:srgbClr val="008000"/>
                  </a:solidFill>
                  <a:latin typeface="Arial"/>
                  <a:cs typeface="Arial"/>
                </a:rPr>
                <a:t>Weak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167640</xdr:rowOff>
        </xdr:from>
        <xdr:to>
          <xdr:col>7</xdr:col>
          <xdr:colOff>0</xdr:colOff>
          <xdr:row>25</xdr:row>
          <xdr:rowOff>7620</xdr:rowOff>
        </xdr:to>
        <xdr:sp macro="" textlink="">
          <xdr:nvSpPr>
            <xdr:cNvPr id="1031" name="Button 7" hidden="1">
              <a:extLst>
                <a:ext uri="{63B3BB69-23CF-44E3-9099-C40C66FF867C}">
                  <a14:compatExt spid="_x0000_s1031"/>
                </a:ext>
                <a:ext uri="{FF2B5EF4-FFF2-40B4-BE49-F238E27FC236}">
                  <a16:creationId xmlns:a16="http://schemas.microsoft.com/office/drawing/2014/main" id="{EAC31528-C90A-E378-CD91-5B3B942D727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1" i="0" u="none" strike="noStrike" baseline="0">
                  <a:solidFill>
                    <a:srgbClr val="993366"/>
                  </a:solidFill>
                  <a:latin typeface="Arial"/>
                  <a:cs typeface="Arial"/>
                </a:rPr>
                <a:t>Rural</a:t>
              </a:r>
            </a:p>
            <a:p>
              <a:pPr algn="ctr" rtl="0">
                <a:defRPr sz="1000"/>
              </a:pPr>
              <a:r>
                <a:rPr lang="en-US" sz="1100" b="1" i="0" u="none" strike="noStrike" baseline="0">
                  <a:solidFill>
                    <a:srgbClr val="993366"/>
                  </a:solidFill>
                  <a:latin typeface="Arial"/>
                  <a:cs typeface="Arial"/>
                </a:rPr>
                <a:t>Mixed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25</xdr:row>
          <xdr:rowOff>220980</xdr:rowOff>
        </xdr:from>
        <xdr:to>
          <xdr:col>7</xdr:col>
          <xdr:colOff>0</xdr:colOff>
          <xdr:row>28</xdr:row>
          <xdr:rowOff>0</xdr:rowOff>
        </xdr:to>
        <xdr:sp macro="" textlink="">
          <xdr:nvSpPr>
            <xdr:cNvPr id="1033" name="Button 9" hidden="1">
              <a:extLst>
                <a:ext uri="{63B3BB69-23CF-44E3-9099-C40C66FF867C}">
                  <a14:compatExt spid="_x0000_s1033"/>
                </a:ext>
                <a:ext uri="{FF2B5EF4-FFF2-40B4-BE49-F238E27FC236}">
                  <a16:creationId xmlns:a16="http://schemas.microsoft.com/office/drawing/2014/main" id="{202C3ABA-D8C4-70B4-8078-AEE9E1D394FB}"/>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1" i="0" u="none" strike="noStrike" baseline="0">
                  <a:solidFill>
                    <a:srgbClr val="008000"/>
                  </a:solidFill>
                  <a:latin typeface="Arial"/>
                  <a:cs typeface="Arial"/>
                </a:rPr>
                <a:t>Rural Weak</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1699260</xdr:colOff>
      <xdr:row>13</xdr:row>
      <xdr:rowOff>160020</xdr:rowOff>
    </xdr:from>
    <xdr:to>
      <xdr:col>18</xdr:col>
      <xdr:colOff>365760</xdr:colOff>
      <xdr:row>31</xdr:row>
      <xdr:rowOff>99060</xdr:rowOff>
    </xdr:to>
    <xdr:graphicFrame macro="">
      <xdr:nvGraphicFramePr>
        <xdr:cNvPr id="5211" name="Chart 1">
          <a:extLst>
            <a:ext uri="{FF2B5EF4-FFF2-40B4-BE49-F238E27FC236}">
              <a16:creationId xmlns:a16="http://schemas.microsoft.com/office/drawing/2014/main" id="{ED8F1333-F92E-56CC-56BE-39AC469A38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F3E0-A8F7-4A4F-95A4-52C176A8A529}">
  <dimension ref="A1:K41"/>
  <sheetViews>
    <sheetView tabSelected="1" view="pageBreakPreview" zoomScale="85" zoomScaleNormal="100" zoomScaleSheetLayoutView="85" workbookViewId="0">
      <selection activeCell="B18" sqref="B18"/>
    </sheetView>
  </sheetViews>
  <sheetFormatPr defaultRowHeight="14.4" x14ac:dyDescent="0.3"/>
  <cols>
    <col min="1" max="1" width="1.44140625" style="12" customWidth="1"/>
    <col min="2" max="2" width="44.109375" style="13" customWidth="1"/>
    <col min="3" max="3" width="104.109375" style="14" customWidth="1"/>
    <col min="4" max="4" width="2.5546875" style="12" customWidth="1"/>
    <col min="5" max="11" width="9.109375" style="12" customWidth="1"/>
  </cols>
  <sheetData>
    <row r="1" spans="1:11" s="165" customFormat="1" ht="15.6" x14ac:dyDescent="0.3">
      <c r="A1" s="17" t="s">
        <v>236</v>
      </c>
      <c r="B1" s="17"/>
      <c r="C1" s="53"/>
      <c r="D1" s="2"/>
      <c r="E1" s="2"/>
      <c r="F1" s="2"/>
      <c r="G1" s="2"/>
      <c r="H1" s="2"/>
      <c r="I1" s="2"/>
      <c r="J1" s="2"/>
      <c r="K1" s="2"/>
    </row>
    <row r="2" spans="1:11" s="165" customFormat="1" ht="15.6" x14ac:dyDescent="0.3">
      <c r="A2" s="17" t="s">
        <v>203</v>
      </c>
      <c r="B2" s="166"/>
      <c r="C2" s="167"/>
      <c r="D2" s="2"/>
      <c r="E2" s="2"/>
      <c r="F2" s="2"/>
      <c r="G2" s="2"/>
      <c r="H2" s="2"/>
      <c r="I2" s="2"/>
      <c r="J2" s="2"/>
      <c r="K2" s="2"/>
    </row>
    <row r="3" spans="1:11" x14ac:dyDescent="0.3">
      <c r="A3" s="18"/>
      <c r="B3" s="19"/>
      <c r="C3" s="20"/>
    </row>
    <row r="4" spans="1:11" ht="32.25" customHeight="1" x14ac:dyDescent="0.3">
      <c r="A4" s="18"/>
      <c r="B4" s="21" t="s">
        <v>190</v>
      </c>
      <c r="C4" s="22" t="s">
        <v>204</v>
      </c>
    </row>
    <row r="5" spans="1:11" ht="6" customHeight="1" x14ac:dyDescent="0.3">
      <c r="A5" s="18"/>
      <c r="B5" s="19"/>
      <c r="C5" s="31"/>
    </row>
    <row r="6" spans="1:11" ht="17.25" customHeight="1" x14ac:dyDescent="0.3">
      <c r="A6" s="18"/>
      <c r="B6" s="25" t="s">
        <v>195</v>
      </c>
      <c r="C6" s="22" t="s">
        <v>196</v>
      </c>
    </row>
    <row r="7" spans="1:11" ht="6" customHeight="1" x14ac:dyDescent="0.3">
      <c r="A7" s="18"/>
      <c r="B7" s="19"/>
      <c r="C7" s="31"/>
    </row>
    <row r="8" spans="1:11" ht="31.5" customHeight="1" x14ac:dyDescent="0.3">
      <c r="A8" s="18"/>
      <c r="B8" s="21" t="s">
        <v>191</v>
      </c>
      <c r="C8" s="32" t="s">
        <v>206</v>
      </c>
    </row>
    <row r="9" spans="1:11" ht="6" customHeight="1" x14ac:dyDescent="0.3">
      <c r="A9" s="18"/>
      <c r="B9" s="19"/>
      <c r="C9" s="31"/>
    </row>
    <row r="10" spans="1:11" ht="33" customHeight="1" x14ac:dyDescent="0.3">
      <c r="A10" s="18"/>
      <c r="B10" s="21" t="s">
        <v>188</v>
      </c>
      <c r="C10" s="22" t="s">
        <v>205</v>
      </c>
    </row>
    <row r="11" spans="1:11" ht="6" customHeight="1" x14ac:dyDescent="0.3">
      <c r="A11" s="18"/>
      <c r="B11" s="19"/>
      <c r="C11" s="31"/>
    </row>
    <row r="12" spans="1:11" ht="61.5" customHeight="1" x14ac:dyDescent="0.3">
      <c r="A12" s="18"/>
      <c r="B12" s="21" t="s">
        <v>189</v>
      </c>
      <c r="C12" s="22" t="s">
        <v>207</v>
      </c>
    </row>
    <row r="13" spans="1:11" ht="6" customHeight="1" x14ac:dyDescent="0.3">
      <c r="A13" s="18"/>
      <c r="B13" s="19"/>
      <c r="C13" s="31"/>
    </row>
    <row r="14" spans="1:11" ht="21" customHeight="1" x14ac:dyDescent="0.3">
      <c r="A14" s="18"/>
      <c r="B14" s="21" t="s">
        <v>186</v>
      </c>
      <c r="C14" s="22" t="s">
        <v>209</v>
      </c>
    </row>
    <row r="15" spans="1:11" ht="4.5" customHeight="1" x14ac:dyDescent="0.3">
      <c r="A15" s="18"/>
      <c r="B15" s="23"/>
      <c r="C15" s="24"/>
    </row>
    <row r="16" spans="1:11" ht="47.25" customHeight="1" x14ac:dyDescent="0.3">
      <c r="A16" s="18"/>
      <c r="B16" s="26" t="s">
        <v>192</v>
      </c>
      <c r="C16" s="33" t="s">
        <v>211</v>
      </c>
    </row>
    <row r="17" spans="1:11" ht="6" customHeight="1" x14ac:dyDescent="0.3">
      <c r="A17" s="18"/>
      <c r="B17" s="19"/>
      <c r="C17" s="31"/>
    </row>
    <row r="18" spans="1:11" ht="63" customHeight="1" x14ac:dyDescent="0.3">
      <c r="A18" s="18"/>
      <c r="B18" s="21" t="s">
        <v>187</v>
      </c>
      <c r="C18" s="22" t="s">
        <v>208</v>
      </c>
    </row>
    <row r="19" spans="1:11" ht="6.75" customHeight="1" x14ac:dyDescent="0.3">
      <c r="A19" s="18"/>
      <c r="B19" s="19"/>
      <c r="C19" s="31"/>
    </row>
    <row r="20" spans="1:11" x14ac:dyDescent="0.3">
      <c r="A20" s="18"/>
      <c r="B20" s="21" t="s">
        <v>133</v>
      </c>
      <c r="C20" s="22" t="s">
        <v>210</v>
      </c>
    </row>
    <row r="21" spans="1:11" ht="6" customHeight="1" x14ac:dyDescent="0.3">
      <c r="A21" s="18"/>
      <c r="B21" s="19"/>
      <c r="C21" s="20"/>
    </row>
    <row r="22" spans="1:11" ht="20.25" customHeight="1" x14ac:dyDescent="0.3">
      <c r="A22" s="18"/>
      <c r="B22" s="19"/>
      <c r="C22" s="20"/>
    </row>
    <row r="23" spans="1:11" ht="10.5" customHeight="1" x14ac:dyDescent="0.3">
      <c r="A23" s="18"/>
      <c r="B23" s="19"/>
      <c r="C23" s="20"/>
    </row>
    <row r="24" spans="1:11" ht="10.5" customHeight="1" x14ac:dyDescent="0.3">
      <c r="A24" s="18"/>
      <c r="B24" s="19"/>
      <c r="C24" s="20"/>
    </row>
    <row r="25" spans="1:11" s="16" customFormat="1" ht="12" x14ac:dyDescent="0.25">
      <c r="A25" s="27"/>
      <c r="B25" s="28"/>
      <c r="C25" s="29"/>
      <c r="D25" s="15"/>
      <c r="E25" s="15"/>
      <c r="F25" s="15"/>
      <c r="G25" s="15"/>
      <c r="H25" s="15"/>
      <c r="I25" s="15"/>
      <c r="J25" s="15"/>
      <c r="K25" s="15"/>
    </row>
    <row r="26" spans="1:11" x14ac:dyDescent="0.3">
      <c r="A26" s="18"/>
      <c r="B26" s="19"/>
      <c r="C26" s="20"/>
    </row>
    <row r="27" spans="1:11" x14ac:dyDescent="0.3">
      <c r="A27" s="18"/>
      <c r="B27" s="19"/>
      <c r="C27" s="20"/>
    </row>
    <row r="28" spans="1:11" x14ac:dyDescent="0.3">
      <c r="A28" s="18"/>
      <c r="B28" s="19"/>
      <c r="C28" s="20"/>
    </row>
    <row r="29" spans="1:11" x14ac:dyDescent="0.3">
      <c r="A29" s="18"/>
      <c r="B29" s="19"/>
      <c r="C29" s="20"/>
    </row>
    <row r="30" spans="1:11" x14ac:dyDescent="0.3">
      <c r="A30" s="18"/>
      <c r="B30" s="19"/>
      <c r="C30" s="20"/>
    </row>
    <row r="31" spans="1:11" x14ac:dyDescent="0.3">
      <c r="A31" s="18"/>
      <c r="B31" s="19"/>
      <c r="C31" s="20"/>
    </row>
    <row r="32" spans="1:11" x14ac:dyDescent="0.3">
      <c r="A32" s="18"/>
      <c r="B32" s="19"/>
      <c r="C32" s="20"/>
    </row>
    <row r="33" spans="1:3" x14ac:dyDescent="0.3">
      <c r="A33" s="18"/>
      <c r="B33" s="19"/>
      <c r="C33" s="20"/>
    </row>
    <row r="34" spans="1:3" x14ac:dyDescent="0.3">
      <c r="A34" s="18"/>
      <c r="B34" s="19"/>
      <c r="C34" s="20"/>
    </row>
    <row r="35" spans="1:3" x14ac:dyDescent="0.3">
      <c r="A35" s="18"/>
      <c r="B35" s="19"/>
      <c r="C35" s="20"/>
    </row>
    <row r="36" spans="1:3" x14ac:dyDescent="0.3">
      <c r="A36" s="18"/>
      <c r="B36" s="19"/>
      <c r="C36" s="20"/>
    </row>
    <row r="37" spans="1:3" x14ac:dyDescent="0.3">
      <c r="A37" s="18"/>
      <c r="B37" s="19"/>
      <c r="C37" s="20"/>
    </row>
    <row r="38" spans="1:3" x14ac:dyDescent="0.3">
      <c r="A38" s="18"/>
      <c r="B38" s="19"/>
      <c r="C38" s="20"/>
    </row>
    <row r="39" spans="1:3" x14ac:dyDescent="0.3">
      <c r="A39" s="18"/>
      <c r="B39" s="19"/>
      <c r="C39" s="20"/>
    </row>
    <row r="40" spans="1:3" x14ac:dyDescent="0.3">
      <c r="A40" s="18"/>
      <c r="B40" s="19"/>
      <c r="C40" s="20"/>
    </row>
    <row r="41" spans="1:3" x14ac:dyDescent="0.3">
      <c r="A41" s="18"/>
      <c r="B41" s="19"/>
      <c r="C41" s="20"/>
    </row>
  </sheetData>
  <sheetProtection password="DDF9" sheet="1"/>
  <phoneticPr fontId="4" type="noConversion"/>
  <pageMargins left="0.33" right="0.09" top="0.75" bottom="0.75" header="0.3" footer="0.3"/>
  <pageSetup scale="85"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4B822-7930-464B-B4BC-634647520F96}">
  <sheetPr codeName="Sheet9"/>
  <dimension ref="A1:W83"/>
  <sheetViews>
    <sheetView zoomScale="81" zoomScaleNormal="81" zoomScaleSheetLayoutView="81" workbookViewId="0">
      <selection activeCell="C51" sqref="C51"/>
    </sheetView>
  </sheetViews>
  <sheetFormatPr defaultRowHeight="14.4" x14ac:dyDescent="0.3"/>
  <cols>
    <col min="1" max="1" width="26" customWidth="1"/>
    <col min="2" max="2" width="11.44140625" customWidth="1"/>
    <col min="3" max="3" width="13" customWidth="1"/>
    <col min="4" max="4" width="6.44140625" customWidth="1"/>
    <col min="5" max="5" width="6.33203125" customWidth="1"/>
    <col min="6" max="6" width="7.44140625" customWidth="1"/>
    <col min="7" max="8" width="7.33203125" customWidth="1"/>
    <col min="9" max="9" width="6.6640625" customWidth="1"/>
    <col min="10" max="10" width="7.109375" customWidth="1"/>
    <col min="11" max="11" width="7.5546875" customWidth="1"/>
    <col min="12" max="12" width="7.109375" customWidth="1"/>
    <col min="13" max="13" width="6.6640625" customWidth="1"/>
    <col min="14" max="14" width="6.5546875" customWidth="1"/>
    <col min="15" max="15" width="7.33203125" customWidth="1"/>
    <col min="16" max="16" width="7.109375" customWidth="1"/>
    <col min="17" max="17" width="6.5546875" customWidth="1"/>
    <col min="18" max="18" width="6.6640625" customWidth="1"/>
    <col min="19" max="19" width="7.109375" customWidth="1"/>
    <col min="20" max="20" width="7.5546875" customWidth="1"/>
    <col min="21" max="21" width="7.33203125" customWidth="1"/>
    <col min="22" max="22" width="6.44140625" customWidth="1"/>
  </cols>
  <sheetData>
    <row r="1" spans="1:23" s="168" customFormat="1" ht="15.6" x14ac:dyDescent="0.3">
      <c r="A1" s="17" t="s">
        <v>236</v>
      </c>
      <c r="B1" s="17"/>
      <c r="C1" s="53"/>
      <c r="D1" s="53"/>
      <c r="E1" s="53"/>
      <c r="F1" s="53"/>
      <c r="G1" s="53"/>
      <c r="H1" s="53"/>
      <c r="I1" s="53"/>
      <c r="J1" s="53"/>
      <c r="K1" s="53"/>
      <c r="L1" s="53"/>
      <c r="M1" s="53"/>
      <c r="N1" s="53"/>
      <c r="O1" s="53"/>
      <c r="P1" s="53"/>
      <c r="Q1" s="53"/>
      <c r="R1" s="53"/>
      <c r="S1" s="53"/>
      <c r="T1" s="53"/>
      <c r="U1" s="53"/>
      <c r="V1" s="53"/>
      <c r="W1" s="53"/>
    </row>
    <row r="2" spans="1:23" s="168" customFormat="1" ht="15.6" x14ac:dyDescent="0.3">
      <c r="A2" s="17" t="s">
        <v>125</v>
      </c>
      <c r="B2" s="17"/>
      <c r="C2" s="53"/>
      <c r="D2" s="53"/>
      <c r="E2" s="53"/>
      <c r="F2" s="53"/>
      <c r="G2" s="53"/>
      <c r="H2" s="53"/>
      <c r="I2" s="53"/>
      <c r="J2" s="53"/>
      <c r="K2" s="53"/>
      <c r="L2" s="53"/>
      <c r="M2" s="53"/>
      <c r="N2" s="53"/>
      <c r="O2" s="53"/>
      <c r="P2" s="53"/>
      <c r="Q2" s="53"/>
      <c r="R2" s="53"/>
      <c r="S2" s="53"/>
      <c r="T2" s="53"/>
      <c r="U2" s="53"/>
      <c r="V2" s="53"/>
      <c r="W2" s="53"/>
    </row>
    <row r="3" spans="1:23" s="168" customFormat="1" ht="15.6" x14ac:dyDescent="0.3">
      <c r="A3" s="246">
        <f>+'Facility Data'!C5</f>
        <v>0</v>
      </c>
      <c r="B3" s="17"/>
      <c r="C3" s="53"/>
      <c r="D3" s="53"/>
      <c r="E3" s="53"/>
      <c r="F3" s="53"/>
      <c r="G3" s="53"/>
      <c r="H3" s="53"/>
      <c r="I3" s="53"/>
      <c r="J3" s="53"/>
      <c r="K3" s="53"/>
      <c r="L3" s="53"/>
      <c r="M3" s="53"/>
      <c r="N3" s="53"/>
      <c r="O3" s="53"/>
      <c r="P3" s="53"/>
      <c r="Q3" s="53"/>
      <c r="R3" s="53"/>
      <c r="S3" s="53"/>
      <c r="T3" s="53"/>
      <c r="U3" s="53"/>
      <c r="V3" s="53"/>
      <c r="W3" s="53"/>
    </row>
    <row r="4" spans="1:23" s="168" customFormat="1" ht="15.6" x14ac:dyDescent="0.3">
      <c r="A4" s="17" t="s">
        <v>180</v>
      </c>
      <c r="B4" s="17"/>
      <c r="C4" s="53"/>
      <c r="D4" s="53"/>
      <c r="E4" s="53"/>
      <c r="F4" s="53"/>
      <c r="G4" s="53"/>
      <c r="H4" s="53"/>
      <c r="I4" s="53"/>
      <c r="J4" s="53"/>
      <c r="K4" s="53"/>
      <c r="L4" s="53"/>
      <c r="M4" s="53"/>
      <c r="N4" s="53"/>
      <c r="O4" s="53"/>
      <c r="P4" s="53"/>
      <c r="Q4" s="53"/>
      <c r="R4" s="53"/>
      <c r="S4" s="53"/>
      <c r="T4" s="53"/>
      <c r="U4" s="53"/>
      <c r="V4" s="53"/>
      <c r="W4" s="53"/>
    </row>
    <row r="5" spans="1:23" x14ac:dyDescent="0.3">
      <c r="A5" s="18"/>
      <c r="B5" s="18"/>
      <c r="C5" s="18"/>
      <c r="D5" s="18"/>
      <c r="E5" s="18"/>
      <c r="F5" s="18"/>
      <c r="G5" s="18"/>
      <c r="H5" s="18"/>
      <c r="I5" s="18"/>
      <c r="J5" s="18"/>
      <c r="K5" s="18"/>
      <c r="L5" s="18"/>
      <c r="M5" s="18"/>
      <c r="N5" s="18"/>
      <c r="O5" s="18"/>
      <c r="P5" s="18"/>
      <c r="Q5" s="18"/>
      <c r="R5" s="18"/>
      <c r="S5" s="18"/>
      <c r="T5" s="18"/>
      <c r="U5" s="18"/>
      <c r="V5" s="18"/>
      <c r="W5" s="18"/>
    </row>
    <row r="6" spans="1:23" s="170" customFormat="1" ht="13.8" x14ac:dyDescent="0.25">
      <c r="A6" s="30" t="s">
        <v>165</v>
      </c>
      <c r="B6" s="30"/>
      <c r="C6" s="30"/>
      <c r="D6" s="30"/>
      <c r="E6" s="30"/>
      <c r="F6" s="30"/>
      <c r="G6" s="30"/>
      <c r="H6" s="30"/>
      <c r="I6" s="18"/>
      <c r="J6" s="18"/>
      <c r="K6" s="18"/>
      <c r="L6" s="18"/>
      <c r="M6" s="18"/>
      <c r="N6" s="18"/>
      <c r="O6" s="18"/>
      <c r="P6" s="18"/>
      <c r="Q6" s="18"/>
      <c r="R6" s="18"/>
      <c r="S6" s="18"/>
      <c r="T6" s="18"/>
      <c r="U6" s="18"/>
      <c r="V6" s="18"/>
      <c r="W6" s="18"/>
    </row>
    <row r="7" spans="1:23" s="170" customFormat="1" ht="13.8" x14ac:dyDescent="0.25">
      <c r="A7" s="30"/>
      <c r="B7" s="232"/>
      <c r="C7" s="233" t="s">
        <v>137</v>
      </c>
      <c r="D7" s="234" t="s">
        <v>140</v>
      </c>
      <c r="E7" s="234"/>
      <c r="F7" s="235"/>
      <c r="G7" s="96" t="s">
        <v>139</v>
      </c>
      <c r="H7" s="96"/>
      <c r="I7" s="59"/>
      <c r="J7" s="18"/>
      <c r="K7" s="18"/>
      <c r="L7" s="18"/>
      <c r="M7" s="18"/>
      <c r="N7" s="18"/>
      <c r="O7" s="18"/>
      <c r="P7" s="18"/>
      <c r="Q7" s="18"/>
      <c r="R7" s="18"/>
      <c r="S7" s="18"/>
      <c r="T7" s="18"/>
      <c r="U7" s="18"/>
      <c r="V7" s="18"/>
      <c r="W7" s="18"/>
    </row>
    <row r="8" spans="1:23" s="170" customFormat="1" thickBot="1" x14ac:dyDescent="0.3">
      <c r="A8" s="102" t="s">
        <v>135</v>
      </c>
      <c r="B8" s="236" t="s">
        <v>85</v>
      </c>
      <c r="C8" s="233" t="s">
        <v>138</v>
      </c>
      <c r="D8" s="102" t="s">
        <v>136</v>
      </c>
      <c r="E8" s="102"/>
      <c r="F8" s="237"/>
      <c r="G8" s="102" t="s">
        <v>137</v>
      </c>
      <c r="H8" s="102"/>
      <c r="I8" s="128"/>
      <c r="J8" s="18"/>
      <c r="K8" s="18"/>
      <c r="L8" s="18"/>
      <c r="M8" s="18"/>
      <c r="N8" s="18"/>
      <c r="O8" s="18"/>
      <c r="P8" s="18"/>
      <c r="Q8" s="18"/>
      <c r="R8" s="18"/>
      <c r="S8" s="18"/>
      <c r="T8" s="18"/>
      <c r="U8" s="18"/>
      <c r="V8" s="18"/>
      <c r="W8" s="18"/>
    </row>
    <row r="9" spans="1:23" s="170" customFormat="1" ht="13.8" x14ac:dyDescent="0.25">
      <c r="A9" s="129"/>
      <c r="B9" s="130"/>
      <c r="C9" s="130"/>
      <c r="D9" s="323"/>
      <c r="E9" s="324"/>
      <c r="F9" s="325"/>
      <c r="G9" s="326">
        <v>2011</v>
      </c>
      <c r="H9" s="327"/>
      <c r="I9" s="59"/>
      <c r="J9" s="18"/>
      <c r="K9" s="18"/>
      <c r="L9" s="18"/>
      <c r="M9" s="18"/>
      <c r="N9" s="18"/>
      <c r="O9" s="18"/>
      <c r="P9" s="18"/>
      <c r="Q9" s="18"/>
      <c r="R9" s="18"/>
      <c r="S9" s="18"/>
      <c r="T9" s="18"/>
      <c r="U9" s="18"/>
      <c r="V9" s="18"/>
      <c r="W9" s="18"/>
    </row>
    <row r="10" spans="1:23" s="170" customFormat="1" thickBot="1" x14ac:dyDescent="0.3">
      <c r="A10" s="131"/>
      <c r="B10" s="132"/>
      <c r="C10" s="133"/>
      <c r="D10" s="333"/>
      <c r="E10" s="334"/>
      <c r="F10" s="335"/>
      <c r="G10" s="336">
        <v>2011</v>
      </c>
      <c r="H10" s="337"/>
      <c r="I10" s="59"/>
      <c r="J10" s="18"/>
      <c r="K10" s="18"/>
      <c r="L10" s="18"/>
      <c r="M10" s="18"/>
      <c r="N10" s="18"/>
      <c r="O10" s="18"/>
      <c r="P10" s="18"/>
      <c r="Q10" s="18"/>
      <c r="R10" s="18"/>
      <c r="S10" s="18"/>
      <c r="T10" s="18"/>
      <c r="U10" s="18"/>
      <c r="V10" s="18"/>
      <c r="W10" s="18"/>
    </row>
    <row r="11" spans="1:23" s="170" customFormat="1" ht="13.8" x14ac:dyDescent="0.25">
      <c r="A11" s="129"/>
      <c r="B11" s="134"/>
      <c r="C11" s="130"/>
      <c r="D11" s="328"/>
      <c r="E11" s="329"/>
      <c r="F11" s="330"/>
      <c r="G11" s="326">
        <v>2012</v>
      </c>
      <c r="H11" s="327"/>
      <c r="I11" s="116"/>
      <c r="J11" s="18"/>
      <c r="K11" s="18"/>
      <c r="L11" s="18"/>
      <c r="M11" s="18"/>
      <c r="N11" s="18"/>
      <c r="O11" s="18"/>
      <c r="P11" s="18"/>
      <c r="Q11" s="18"/>
      <c r="R11" s="18"/>
      <c r="S11" s="18"/>
      <c r="T11" s="18"/>
      <c r="U11" s="18"/>
      <c r="V11" s="18"/>
      <c r="W11" s="18"/>
    </row>
    <row r="12" spans="1:23" s="170" customFormat="1" thickBot="1" x14ac:dyDescent="0.3">
      <c r="A12" s="135"/>
      <c r="B12" s="136"/>
      <c r="C12" s="137"/>
      <c r="D12" s="320"/>
      <c r="E12" s="321"/>
      <c r="F12" s="322"/>
      <c r="G12" s="331">
        <v>2012</v>
      </c>
      <c r="H12" s="332"/>
      <c r="I12" s="116"/>
      <c r="J12" s="18"/>
      <c r="K12" s="18"/>
      <c r="L12" s="18"/>
      <c r="M12" s="18"/>
      <c r="N12" s="18"/>
      <c r="O12" s="18"/>
      <c r="P12" s="18"/>
      <c r="Q12" s="18"/>
      <c r="R12" s="18"/>
      <c r="S12" s="18"/>
      <c r="T12" s="18"/>
      <c r="U12" s="18"/>
      <c r="V12" s="18"/>
      <c r="W12" s="18"/>
    </row>
    <row r="13" spans="1:23" s="170" customFormat="1" ht="13.8" x14ac:dyDescent="0.25">
      <c r="A13" s="138"/>
      <c r="B13" s="139"/>
      <c r="C13" s="140"/>
      <c r="D13" s="317"/>
      <c r="E13" s="318"/>
      <c r="F13" s="319"/>
      <c r="G13" s="338">
        <v>2013</v>
      </c>
      <c r="H13" s="339"/>
      <c r="I13" s="116"/>
      <c r="J13" s="18"/>
      <c r="K13" s="18"/>
      <c r="L13" s="18"/>
      <c r="M13" s="18"/>
      <c r="N13" s="18"/>
      <c r="O13" s="18"/>
      <c r="P13" s="18"/>
      <c r="Q13" s="18"/>
      <c r="R13" s="18"/>
      <c r="S13" s="18"/>
      <c r="T13" s="18"/>
      <c r="U13" s="18"/>
      <c r="V13" s="18"/>
      <c r="W13" s="18"/>
    </row>
    <row r="14" spans="1:23" s="170" customFormat="1" thickBot="1" x14ac:dyDescent="0.3">
      <c r="A14" s="141"/>
      <c r="B14" s="142"/>
      <c r="C14" s="143"/>
      <c r="D14" s="333"/>
      <c r="E14" s="334"/>
      <c r="F14" s="335"/>
      <c r="G14" s="336">
        <v>2013</v>
      </c>
      <c r="H14" s="337"/>
      <c r="I14" s="116"/>
      <c r="J14" s="18"/>
      <c r="K14" s="18"/>
      <c r="L14" s="18"/>
      <c r="M14" s="18"/>
      <c r="N14" s="18"/>
      <c r="O14" s="18"/>
      <c r="P14" s="18"/>
      <c r="Q14" s="18"/>
      <c r="R14" s="18"/>
      <c r="S14" s="18"/>
      <c r="T14" s="18"/>
      <c r="U14" s="18"/>
      <c r="V14" s="18"/>
      <c r="W14" s="18"/>
    </row>
    <row r="15" spans="1:23" s="170" customFormat="1" ht="13.8" x14ac:dyDescent="0.25">
      <c r="A15" s="129"/>
      <c r="B15" s="134"/>
      <c r="C15" s="130"/>
      <c r="D15" s="328"/>
      <c r="E15" s="329"/>
      <c r="F15" s="330"/>
      <c r="G15" s="326">
        <v>2014</v>
      </c>
      <c r="H15" s="327"/>
      <c r="I15" s="116"/>
      <c r="J15" s="18"/>
      <c r="K15" s="18"/>
      <c r="L15" s="18"/>
      <c r="M15" s="18"/>
      <c r="N15" s="18"/>
      <c r="O15" s="18"/>
      <c r="P15" s="18"/>
      <c r="Q15" s="18"/>
      <c r="R15" s="18"/>
      <c r="S15" s="18"/>
      <c r="T15" s="18"/>
      <c r="U15" s="18"/>
      <c r="V15" s="18"/>
      <c r="W15" s="18"/>
    </row>
    <row r="16" spans="1:23" s="170" customFormat="1" thickBot="1" x14ac:dyDescent="0.3">
      <c r="A16" s="135"/>
      <c r="B16" s="136"/>
      <c r="C16" s="137"/>
      <c r="D16" s="320"/>
      <c r="E16" s="321"/>
      <c r="F16" s="322"/>
      <c r="G16" s="331">
        <v>2014</v>
      </c>
      <c r="H16" s="332"/>
      <c r="I16" s="116"/>
      <c r="J16" s="18"/>
      <c r="K16" s="18"/>
      <c r="L16" s="18"/>
      <c r="M16" s="18"/>
      <c r="N16" s="18"/>
      <c r="O16" s="18"/>
      <c r="P16" s="18"/>
      <c r="Q16" s="18"/>
      <c r="R16" s="18"/>
      <c r="S16" s="18"/>
      <c r="T16" s="18"/>
      <c r="U16" s="18"/>
      <c r="V16" s="18"/>
      <c r="W16" s="18"/>
    </row>
    <row r="17" spans="1:23" s="170" customFormat="1" ht="13.5" customHeight="1" x14ac:dyDescent="0.25">
      <c r="A17" s="139"/>
      <c r="B17" s="139"/>
      <c r="C17" s="140"/>
      <c r="D17" s="317"/>
      <c r="E17" s="318"/>
      <c r="F17" s="319"/>
      <c r="G17" s="338">
        <v>2015</v>
      </c>
      <c r="H17" s="339"/>
      <c r="I17" s="116"/>
      <c r="J17" s="18"/>
      <c r="K17" s="18"/>
      <c r="L17" s="18"/>
      <c r="M17" s="18"/>
      <c r="N17" s="18"/>
      <c r="O17" s="18"/>
      <c r="P17" s="18"/>
      <c r="Q17" s="18"/>
      <c r="R17" s="18"/>
      <c r="S17" s="18"/>
      <c r="T17" s="18"/>
      <c r="U17" s="18"/>
      <c r="V17" s="18"/>
      <c r="W17" s="18"/>
    </row>
    <row r="18" spans="1:23" s="170" customFormat="1" ht="13.5" customHeight="1" thickBot="1" x14ac:dyDescent="0.3">
      <c r="A18" s="142"/>
      <c r="B18" s="142"/>
      <c r="C18" s="143"/>
      <c r="D18" s="333"/>
      <c r="E18" s="334"/>
      <c r="F18" s="335"/>
      <c r="G18" s="336">
        <v>2015</v>
      </c>
      <c r="H18" s="337"/>
      <c r="I18" s="116"/>
      <c r="J18" s="18"/>
      <c r="K18" s="18"/>
      <c r="L18" s="18"/>
      <c r="M18" s="18"/>
      <c r="N18" s="18"/>
      <c r="O18" s="18"/>
      <c r="P18" s="18"/>
      <c r="Q18" s="18"/>
      <c r="R18" s="18"/>
      <c r="S18" s="18"/>
      <c r="T18" s="18"/>
      <c r="U18" s="18"/>
      <c r="V18" s="18"/>
      <c r="W18" s="18"/>
    </row>
    <row r="19" spans="1:23" s="170" customFormat="1" ht="13.8" x14ac:dyDescent="0.25">
      <c r="A19" s="134"/>
      <c r="B19" s="134"/>
      <c r="C19" s="130"/>
      <c r="D19" s="328"/>
      <c r="E19" s="329"/>
      <c r="F19" s="330"/>
      <c r="G19" s="326">
        <v>2016</v>
      </c>
      <c r="H19" s="327"/>
      <c r="I19" s="116"/>
      <c r="J19" s="18"/>
      <c r="K19" s="18"/>
      <c r="L19" s="18"/>
      <c r="M19" s="18"/>
      <c r="N19" s="18"/>
      <c r="O19" s="18"/>
      <c r="P19" s="18"/>
      <c r="Q19" s="18"/>
      <c r="R19" s="18"/>
      <c r="S19" s="18"/>
      <c r="T19" s="18"/>
      <c r="U19" s="18"/>
      <c r="V19" s="18"/>
      <c r="W19" s="18"/>
    </row>
    <row r="20" spans="1:23" s="170" customFormat="1" thickBot="1" x14ac:dyDescent="0.3">
      <c r="A20" s="136"/>
      <c r="B20" s="136"/>
      <c r="C20" s="137"/>
      <c r="D20" s="320"/>
      <c r="E20" s="321"/>
      <c r="F20" s="322"/>
      <c r="G20" s="331">
        <v>2016</v>
      </c>
      <c r="H20" s="332"/>
      <c r="I20" s="116"/>
      <c r="J20" s="18"/>
      <c r="K20" s="18"/>
      <c r="L20" s="18"/>
      <c r="M20" s="18"/>
      <c r="N20" s="18"/>
      <c r="O20" s="18"/>
      <c r="P20" s="18"/>
      <c r="Q20" s="18"/>
      <c r="R20" s="18"/>
      <c r="S20" s="18"/>
      <c r="T20" s="18"/>
      <c r="U20" s="18"/>
      <c r="V20" s="18"/>
      <c r="W20" s="18"/>
    </row>
    <row r="21" spans="1:23" s="170" customFormat="1" ht="13.8" x14ac:dyDescent="0.25">
      <c r="A21" s="139"/>
      <c r="B21" s="139"/>
      <c r="C21" s="140"/>
      <c r="D21" s="317"/>
      <c r="E21" s="318"/>
      <c r="F21" s="319"/>
      <c r="G21" s="338">
        <v>2017</v>
      </c>
      <c r="H21" s="339"/>
      <c r="I21" s="116"/>
      <c r="J21" s="18"/>
      <c r="K21" s="18"/>
      <c r="L21" s="18"/>
      <c r="M21" s="18"/>
      <c r="N21" s="18"/>
      <c r="O21" s="18"/>
      <c r="P21" s="18"/>
      <c r="Q21" s="18"/>
      <c r="R21" s="18"/>
      <c r="S21" s="18"/>
      <c r="T21" s="18"/>
      <c r="U21" s="18"/>
      <c r="V21" s="18"/>
      <c r="W21" s="18"/>
    </row>
    <row r="22" spans="1:23" s="170" customFormat="1" thickBot="1" x14ac:dyDescent="0.3">
      <c r="A22" s="142"/>
      <c r="B22" s="142"/>
      <c r="C22" s="143"/>
      <c r="D22" s="333"/>
      <c r="E22" s="334"/>
      <c r="F22" s="335"/>
      <c r="G22" s="336">
        <v>2017</v>
      </c>
      <c r="H22" s="337"/>
      <c r="I22" s="116"/>
      <c r="J22" s="18"/>
      <c r="K22" s="18"/>
      <c r="L22" s="18"/>
      <c r="M22" s="18"/>
      <c r="N22" s="18"/>
      <c r="O22" s="18"/>
      <c r="P22" s="18"/>
      <c r="Q22" s="18"/>
      <c r="R22" s="18"/>
      <c r="S22" s="18"/>
      <c r="T22" s="18"/>
      <c r="U22" s="18"/>
      <c r="V22" s="18"/>
      <c r="W22" s="18"/>
    </row>
    <row r="23" spans="1:23" s="170" customFormat="1" ht="13.8" x14ac:dyDescent="0.25">
      <c r="A23" s="134"/>
      <c r="B23" s="134"/>
      <c r="C23" s="130"/>
      <c r="D23" s="328"/>
      <c r="E23" s="329"/>
      <c r="F23" s="330"/>
      <c r="G23" s="326">
        <v>2018</v>
      </c>
      <c r="H23" s="327"/>
      <c r="I23" s="116"/>
      <c r="J23" s="18"/>
      <c r="K23" s="18"/>
      <c r="L23" s="18"/>
      <c r="M23" s="18"/>
      <c r="N23" s="18"/>
      <c r="O23" s="18"/>
      <c r="P23" s="18"/>
      <c r="Q23" s="18"/>
      <c r="R23" s="18"/>
      <c r="S23" s="18"/>
      <c r="T23" s="18"/>
      <c r="U23" s="18"/>
      <c r="V23" s="18"/>
      <c r="W23" s="18"/>
    </row>
    <row r="24" spans="1:23" s="170" customFormat="1" thickBot="1" x14ac:dyDescent="0.3">
      <c r="A24" s="136"/>
      <c r="B24" s="136"/>
      <c r="C24" s="137"/>
      <c r="D24" s="320"/>
      <c r="E24" s="321"/>
      <c r="F24" s="322"/>
      <c r="G24" s="331">
        <v>2018</v>
      </c>
      <c r="H24" s="332"/>
      <c r="I24" s="116"/>
      <c r="J24" s="18"/>
      <c r="K24" s="18"/>
      <c r="L24" s="18"/>
      <c r="M24" s="18"/>
      <c r="N24" s="18"/>
      <c r="O24" s="18"/>
      <c r="P24" s="18"/>
      <c r="Q24" s="18"/>
      <c r="R24" s="18"/>
      <c r="S24" s="18"/>
      <c r="T24" s="18"/>
      <c r="U24" s="18"/>
      <c r="V24" s="18"/>
      <c r="W24" s="18"/>
    </row>
    <row r="25" spans="1:23" s="170" customFormat="1" ht="13.8" x14ac:dyDescent="0.25">
      <c r="A25" s="139"/>
      <c r="B25" s="139"/>
      <c r="C25" s="140"/>
      <c r="D25" s="317"/>
      <c r="E25" s="318"/>
      <c r="F25" s="319"/>
      <c r="G25" s="338">
        <v>2019</v>
      </c>
      <c r="H25" s="339"/>
      <c r="I25" s="116"/>
      <c r="J25" s="18"/>
      <c r="K25" s="18"/>
      <c r="L25" s="18"/>
      <c r="M25" s="18"/>
      <c r="N25" s="18"/>
      <c r="O25" s="18"/>
      <c r="P25" s="18"/>
      <c r="Q25" s="18"/>
      <c r="R25" s="18"/>
      <c r="S25" s="18"/>
      <c r="T25" s="18"/>
      <c r="U25" s="18"/>
      <c r="V25" s="18"/>
      <c r="W25" s="18"/>
    </row>
    <row r="26" spans="1:23" s="170" customFormat="1" thickBot="1" x14ac:dyDescent="0.3">
      <c r="A26" s="142"/>
      <c r="B26" s="142"/>
      <c r="C26" s="143"/>
      <c r="D26" s="333"/>
      <c r="E26" s="334"/>
      <c r="F26" s="335"/>
      <c r="G26" s="336">
        <v>2019</v>
      </c>
      <c r="H26" s="337"/>
      <c r="I26" s="116"/>
      <c r="J26" s="18"/>
      <c r="K26" s="18"/>
      <c r="L26" s="18"/>
      <c r="M26" s="18"/>
      <c r="N26" s="18"/>
      <c r="O26" s="18"/>
      <c r="P26" s="18"/>
      <c r="Q26" s="18"/>
      <c r="R26" s="18"/>
      <c r="S26" s="18"/>
      <c r="T26" s="18"/>
      <c r="U26" s="18"/>
      <c r="V26" s="18"/>
      <c r="W26" s="18"/>
    </row>
    <row r="27" spans="1:23" s="170" customFormat="1" ht="13.8" x14ac:dyDescent="0.25">
      <c r="A27" s="129"/>
      <c r="B27" s="134"/>
      <c r="C27" s="130"/>
      <c r="D27" s="328"/>
      <c r="E27" s="329"/>
      <c r="F27" s="330"/>
      <c r="G27" s="326">
        <v>2020</v>
      </c>
      <c r="H27" s="327"/>
      <c r="I27" s="116"/>
      <c r="J27" s="18"/>
      <c r="K27" s="18"/>
      <c r="L27" s="18"/>
      <c r="M27" s="18"/>
      <c r="N27" s="18"/>
      <c r="O27" s="18"/>
      <c r="P27" s="18"/>
      <c r="Q27" s="18"/>
      <c r="R27" s="18"/>
      <c r="S27" s="18"/>
      <c r="T27" s="18"/>
      <c r="U27" s="18"/>
      <c r="V27" s="18"/>
      <c r="W27" s="18"/>
    </row>
    <row r="28" spans="1:23" s="170" customFormat="1" thickBot="1" x14ac:dyDescent="0.3">
      <c r="A28" s="135"/>
      <c r="B28" s="136"/>
      <c r="C28" s="137"/>
      <c r="D28" s="320"/>
      <c r="E28" s="321"/>
      <c r="F28" s="322"/>
      <c r="G28" s="331">
        <v>2020</v>
      </c>
      <c r="H28" s="332"/>
      <c r="I28" s="116"/>
      <c r="J28" s="18"/>
      <c r="K28" s="18"/>
      <c r="L28" s="18"/>
      <c r="M28" s="18"/>
      <c r="N28" s="18"/>
      <c r="O28" s="18"/>
      <c r="P28" s="18"/>
      <c r="Q28" s="18"/>
      <c r="R28" s="18"/>
      <c r="S28" s="18"/>
      <c r="T28" s="18"/>
      <c r="U28" s="18"/>
      <c r="V28" s="18"/>
      <c r="W28" s="18"/>
    </row>
    <row r="29" spans="1:23" s="170" customFormat="1" ht="13.8" x14ac:dyDescent="0.25">
      <c r="A29" s="138"/>
      <c r="B29" s="139"/>
      <c r="C29" s="140"/>
      <c r="D29" s="317"/>
      <c r="E29" s="318"/>
      <c r="F29" s="319"/>
      <c r="G29" s="338">
        <v>2021</v>
      </c>
      <c r="H29" s="339"/>
      <c r="I29" s="116"/>
      <c r="J29" s="18"/>
      <c r="K29" s="18"/>
      <c r="L29" s="18"/>
      <c r="M29" s="18"/>
      <c r="N29" s="18"/>
      <c r="O29" s="18"/>
      <c r="P29" s="18"/>
      <c r="Q29" s="18"/>
      <c r="R29" s="18"/>
      <c r="S29" s="18"/>
      <c r="T29" s="18"/>
      <c r="U29" s="18"/>
      <c r="V29" s="18"/>
      <c r="W29" s="18"/>
    </row>
    <row r="30" spans="1:23" s="170" customFormat="1" thickBot="1" x14ac:dyDescent="0.3">
      <c r="A30" s="141"/>
      <c r="B30" s="142"/>
      <c r="C30" s="143"/>
      <c r="D30" s="333"/>
      <c r="E30" s="334"/>
      <c r="F30" s="335"/>
      <c r="G30" s="336">
        <v>2021</v>
      </c>
      <c r="H30" s="337"/>
      <c r="I30" s="116"/>
      <c r="J30" s="18"/>
      <c r="K30" s="18"/>
      <c r="L30" s="18"/>
      <c r="M30" s="18"/>
      <c r="N30" s="18"/>
      <c r="O30" s="18"/>
      <c r="P30" s="18"/>
      <c r="Q30" s="18"/>
      <c r="R30" s="18"/>
      <c r="S30" s="18"/>
      <c r="T30" s="18"/>
      <c r="U30" s="18"/>
      <c r="V30" s="18"/>
      <c r="W30" s="18"/>
    </row>
    <row r="31" spans="1:23" s="170" customFormat="1" ht="13.8" x14ac:dyDescent="0.25">
      <c r="A31" s="129"/>
      <c r="B31" s="134"/>
      <c r="C31" s="130"/>
      <c r="D31" s="328"/>
      <c r="E31" s="329"/>
      <c r="F31" s="330"/>
      <c r="G31" s="326">
        <v>2022</v>
      </c>
      <c r="H31" s="327"/>
      <c r="I31" s="116"/>
      <c r="J31" s="18"/>
      <c r="K31" s="18"/>
      <c r="L31" s="18"/>
      <c r="M31" s="18"/>
      <c r="N31" s="18"/>
      <c r="O31" s="18"/>
      <c r="P31" s="18"/>
      <c r="Q31" s="18"/>
      <c r="R31" s="18"/>
      <c r="S31" s="18"/>
      <c r="T31" s="18"/>
      <c r="U31" s="18"/>
      <c r="V31" s="18"/>
      <c r="W31" s="18"/>
    </row>
    <row r="32" spans="1:23" s="170" customFormat="1" thickBot="1" x14ac:dyDescent="0.3">
      <c r="A32" s="135"/>
      <c r="B32" s="136"/>
      <c r="C32" s="137"/>
      <c r="D32" s="320"/>
      <c r="E32" s="321"/>
      <c r="F32" s="322"/>
      <c r="G32" s="331">
        <v>2022</v>
      </c>
      <c r="H32" s="332"/>
      <c r="I32" s="116"/>
      <c r="J32" s="18"/>
      <c r="K32" s="18"/>
      <c r="L32" s="18"/>
      <c r="M32" s="18"/>
      <c r="N32" s="18"/>
      <c r="O32" s="18"/>
      <c r="P32" s="18"/>
      <c r="Q32" s="18"/>
      <c r="R32" s="18"/>
      <c r="S32" s="18"/>
      <c r="T32" s="18"/>
      <c r="U32" s="18"/>
      <c r="V32" s="18"/>
      <c r="W32" s="18"/>
    </row>
    <row r="33" spans="1:23" s="170" customFormat="1" ht="13.5" customHeight="1" x14ac:dyDescent="0.25">
      <c r="A33" s="139"/>
      <c r="B33" s="139"/>
      <c r="C33" s="140"/>
      <c r="D33" s="317"/>
      <c r="E33" s="318"/>
      <c r="F33" s="319"/>
      <c r="G33" s="338">
        <v>2023</v>
      </c>
      <c r="H33" s="339"/>
      <c r="I33" s="116"/>
      <c r="J33" s="18"/>
      <c r="K33" s="18"/>
      <c r="L33" s="18"/>
      <c r="M33" s="18"/>
      <c r="N33" s="18"/>
      <c r="O33" s="18"/>
      <c r="P33" s="18"/>
      <c r="Q33" s="18"/>
      <c r="R33" s="18"/>
      <c r="S33" s="18"/>
      <c r="T33" s="18"/>
      <c r="U33" s="18"/>
      <c r="V33" s="18"/>
      <c r="W33" s="18"/>
    </row>
    <row r="34" spans="1:23" s="170" customFormat="1" ht="13.5" customHeight="1" thickBot="1" x14ac:dyDescent="0.3">
      <c r="A34" s="142"/>
      <c r="B34" s="142"/>
      <c r="C34" s="143"/>
      <c r="D34" s="333"/>
      <c r="E34" s="334"/>
      <c r="F34" s="335"/>
      <c r="G34" s="336">
        <v>2023</v>
      </c>
      <c r="H34" s="337"/>
      <c r="I34" s="116"/>
      <c r="J34" s="18"/>
      <c r="K34" s="18"/>
      <c r="L34" s="18"/>
      <c r="M34" s="18"/>
      <c r="N34" s="18"/>
      <c r="O34" s="18"/>
      <c r="P34" s="18"/>
      <c r="Q34" s="18"/>
      <c r="R34" s="18"/>
      <c r="S34" s="18"/>
      <c r="T34" s="18"/>
      <c r="U34" s="18"/>
      <c r="V34" s="18"/>
      <c r="W34" s="18"/>
    </row>
    <row r="35" spans="1:23" s="170" customFormat="1" ht="13.8" x14ac:dyDescent="0.25">
      <c r="A35" s="134"/>
      <c r="B35" s="134"/>
      <c r="C35" s="130"/>
      <c r="D35" s="328"/>
      <c r="E35" s="329"/>
      <c r="F35" s="330"/>
      <c r="G35" s="326">
        <v>2024</v>
      </c>
      <c r="H35" s="327"/>
      <c r="I35" s="116"/>
      <c r="J35" s="18"/>
      <c r="K35" s="18"/>
      <c r="L35" s="18"/>
      <c r="M35" s="18"/>
      <c r="N35" s="18"/>
      <c r="O35" s="18"/>
      <c r="P35" s="18"/>
      <c r="Q35" s="18"/>
      <c r="R35" s="18"/>
      <c r="S35" s="18"/>
      <c r="T35" s="18"/>
      <c r="U35" s="18"/>
      <c r="V35" s="18"/>
      <c r="W35" s="18"/>
    </row>
    <row r="36" spans="1:23" s="170" customFormat="1" thickBot="1" x14ac:dyDescent="0.3">
      <c r="A36" s="136"/>
      <c r="B36" s="136"/>
      <c r="C36" s="137"/>
      <c r="D36" s="320"/>
      <c r="E36" s="321"/>
      <c r="F36" s="322"/>
      <c r="G36" s="331">
        <v>2024</v>
      </c>
      <c r="H36" s="332"/>
      <c r="I36" s="116"/>
      <c r="J36" s="18"/>
      <c r="K36" s="18"/>
      <c r="L36" s="18"/>
      <c r="M36" s="18"/>
      <c r="N36" s="18"/>
      <c r="O36" s="18"/>
      <c r="P36" s="18"/>
      <c r="Q36" s="18"/>
      <c r="R36" s="18"/>
      <c r="S36" s="18"/>
      <c r="T36" s="18"/>
      <c r="U36" s="18"/>
      <c r="V36" s="18"/>
      <c r="W36" s="18"/>
    </row>
    <row r="37" spans="1:23" s="170" customFormat="1" ht="13.8" x14ac:dyDescent="0.25">
      <c r="A37" s="139"/>
      <c r="B37" s="139"/>
      <c r="C37" s="140"/>
      <c r="D37" s="317"/>
      <c r="E37" s="318"/>
      <c r="F37" s="319"/>
      <c r="G37" s="338">
        <v>2025</v>
      </c>
      <c r="H37" s="339"/>
      <c r="I37" s="116"/>
      <c r="J37" s="18"/>
      <c r="K37" s="18"/>
      <c r="L37" s="18"/>
      <c r="M37" s="18"/>
      <c r="N37" s="18"/>
      <c r="O37" s="18"/>
      <c r="P37" s="18"/>
      <c r="Q37" s="18"/>
      <c r="R37" s="18"/>
      <c r="S37" s="18"/>
      <c r="T37" s="18"/>
      <c r="U37" s="18"/>
      <c r="V37" s="18"/>
      <c r="W37" s="18"/>
    </row>
    <row r="38" spans="1:23" s="170" customFormat="1" thickBot="1" x14ac:dyDescent="0.3">
      <c r="A38" s="142"/>
      <c r="B38" s="142"/>
      <c r="C38" s="143"/>
      <c r="D38" s="333"/>
      <c r="E38" s="334"/>
      <c r="F38" s="335"/>
      <c r="G38" s="336">
        <v>2025</v>
      </c>
      <c r="H38" s="337"/>
      <c r="I38" s="116"/>
      <c r="J38" s="18"/>
      <c r="K38" s="18"/>
      <c r="L38" s="18"/>
      <c r="M38" s="18"/>
      <c r="N38" s="18"/>
      <c r="O38" s="18"/>
      <c r="P38" s="18"/>
      <c r="Q38" s="18"/>
      <c r="R38" s="18"/>
      <c r="S38" s="18"/>
      <c r="T38" s="18"/>
      <c r="U38" s="18"/>
      <c r="V38" s="18"/>
      <c r="W38" s="18"/>
    </row>
    <row r="39" spans="1:23" s="170" customFormat="1" ht="13.8" x14ac:dyDescent="0.25">
      <c r="A39" s="134"/>
      <c r="B39" s="134"/>
      <c r="C39" s="130"/>
      <c r="D39" s="328"/>
      <c r="E39" s="329"/>
      <c r="F39" s="330"/>
      <c r="G39" s="326">
        <v>2026</v>
      </c>
      <c r="H39" s="327"/>
      <c r="I39" s="116"/>
      <c r="J39" s="18"/>
      <c r="K39" s="18"/>
      <c r="L39" s="18"/>
      <c r="M39" s="18"/>
      <c r="N39" s="18"/>
      <c r="O39" s="18"/>
      <c r="P39" s="18"/>
      <c r="Q39" s="18"/>
      <c r="R39" s="18"/>
      <c r="S39" s="18"/>
      <c r="T39" s="18"/>
      <c r="U39" s="18"/>
      <c r="V39" s="18"/>
      <c r="W39" s="18"/>
    </row>
    <row r="40" spans="1:23" s="170" customFormat="1" thickBot="1" x14ac:dyDescent="0.3">
      <c r="A40" s="136"/>
      <c r="B40" s="136"/>
      <c r="C40" s="137"/>
      <c r="D40" s="320"/>
      <c r="E40" s="321"/>
      <c r="F40" s="322"/>
      <c r="G40" s="331">
        <v>2026</v>
      </c>
      <c r="H40" s="332"/>
      <c r="I40" s="116"/>
      <c r="J40" s="18"/>
      <c r="K40" s="18"/>
      <c r="L40" s="18"/>
      <c r="M40" s="18"/>
      <c r="N40" s="18"/>
      <c r="O40" s="18"/>
      <c r="P40" s="18"/>
      <c r="Q40" s="18"/>
      <c r="R40" s="18"/>
      <c r="S40" s="18"/>
      <c r="T40" s="18"/>
      <c r="U40" s="18"/>
      <c r="V40" s="18"/>
      <c r="W40" s="18"/>
    </row>
    <row r="41" spans="1:23" s="170" customFormat="1" ht="13.8" x14ac:dyDescent="0.25">
      <c r="A41" s="139"/>
      <c r="B41" s="139"/>
      <c r="C41" s="140"/>
      <c r="D41" s="317"/>
      <c r="E41" s="318"/>
      <c r="F41" s="319"/>
      <c r="G41" s="338">
        <v>2027</v>
      </c>
      <c r="H41" s="339"/>
      <c r="I41" s="116"/>
      <c r="J41" s="18"/>
      <c r="K41" s="18"/>
      <c r="L41" s="18"/>
      <c r="M41" s="18"/>
      <c r="N41" s="18"/>
      <c r="O41" s="18"/>
      <c r="P41" s="18"/>
      <c r="Q41" s="18"/>
      <c r="R41" s="18"/>
      <c r="S41" s="18"/>
      <c r="T41" s="18"/>
      <c r="U41" s="18"/>
      <c r="V41" s="18"/>
      <c r="W41" s="18"/>
    </row>
    <row r="42" spans="1:23" s="170" customFormat="1" thickBot="1" x14ac:dyDescent="0.3">
      <c r="A42" s="142"/>
      <c r="B42" s="142"/>
      <c r="C42" s="143"/>
      <c r="D42" s="333"/>
      <c r="E42" s="334"/>
      <c r="F42" s="335"/>
      <c r="G42" s="336">
        <v>2027</v>
      </c>
      <c r="H42" s="337"/>
      <c r="I42" s="116"/>
      <c r="J42" s="18"/>
      <c r="K42" s="18"/>
      <c r="L42" s="18"/>
      <c r="M42" s="18"/>
      <c r="N42" s="18"/>
      <c r="O42" s="18"/>
      <c r="P42" s="18"/>
      <c r="Q42" s="18"/>
      <c r="R42" s="18"/>
      <c r="S42" s="18"/>
      <c r="T42" s="18"/>
      <c r="U42" s="18"/>
      <c r="V42" s="18"/>
      <c r="W42" s="18"/>
    </row>
    <row r="43" spans="1:23" s="170" customFormat="1" ht="13.8" x14ac:dyDescent="0.25">
      <c r="A43" s="129"/>
      <c r="B43" s="134"/>
      <c r="C43" s="130"/>
      <c r="D43" s="328"/>
      <c r="E43" s="329"/>
      <c r="F43" s="330"/>
      <c r="G43" s="326">
        <v>2028</v>
      </c>
      <c r="H43" s="327"/>
      <c r="I43" s="116"/>
      <c r="J43" s="18"/>
      <c r="K43" s="18"/>
      <c r="L43" s="18"/>
      <c r="M43" s="18"/>
      <c r="N43" s="18"/>
      <c r="O43" s="18"/>
      <c r="P43" s="18"/>
      <c r="Q43" s="18"/>
      <c r="R43" s="18"/>
      <c r="S43" s="18"/>
      <c r="T43" s="18"/>
      <c r="U43" s="18"/>
      <c r="V43" s="18"/>
      <c r="W43" s="18"/>
    </row>
    <row r="44" spans="1:23" s="170" customFormat="1" thickBot="1" x14ac:dyDescent="0.3">
      <c r="A44" s="135"/>
      <c r="B44" s="136"/>
      <c r="C44" s="137"/>
      <c r="D44" s="320"/>
      <c r="E44" s="321"/>
      <c r="F44" s="322"/>
      <c r="G44" s="331">
        <v>2028</v>
      </c>
      <c r="H44" s="332"/>
      <c r="I44" s="116"/>
      <c r="J44" s="18"/>
      <c r="K44" s="18"/>
      <c r="L44" s="18"/>
      <c r="M44" s="18"/>
      <c r="N44" s="18"/>
      <c r="O44" s="18"/>
      <c r="P44" s="18"/>
      <c r="Q44" s="18"/>
      <c r="R44" s="18"/>
      <c r="S44" s="18"/>
      <c r="T44" s="18"/>
      <c r="U44" s="18"/>
      <c r="V44" s="18"/>
      <c r="W44" s="18"/>
    </row>
    <row r="45" spans="1:23" s="170" customFormat="1" ht="13.8" x14ac:dyDescent="0.25">
      <c r="A45" s="138"/>
      <c r="B45" s="139"/>
      <c r="C45" s="140"/>
      <c r="D45" s="317"/>
      <c r="E45" s="318"/>
      <c r="F45" s="319"/>
      <c r="G45" s="338">
        <v>2029</v>
      </c>
      <c r="H45" s="339"/>
      <c r="I45" s="116"/>
      <c r="J45" s="18"/>
      <c r="K45" s="18"/>
      <c r="L45" s="18"/>
      <c r="M45" s="18"/>
      <c r="N45" s="18"/>
      <c r="O45" s="18"/>
      <c r="P45" s="18"/>
      <c r="Q45" s="18"/>
      <c r="R45" s="18"/>
      <c r="S45" s="18"/>
      <c r="T45" s="18"/>
      <c r="U45" s="18"/>
      <c r="V45" s="18"/>
      <c r="W45" s="18"/>
    </row>
    <row r="46" spans="1:23" s="170" customFormat="1" thickBot="1" x14ac:dyDescent="0.3">
      <c r="A46" s="135"/>
      <c r="B46" s="136"/>
      <c r="C46" s="137"/>
      <c r="D46" s="320"/>
      <c r="E46" s="321"/>
      <c r="F46" s="322"/>
      <c r="G46" s="331">
        <v>2029</v>
      </c>
      <c r="H46" s="332"/>
      <c r="I46" s="116"/>
      <c r="J46" s="18"/>
      <c r="K46" s="18"/>
      <c r="L46" s="18"/>
      <c r="M46" s="18"/>
      <c r="N46" s="18"/>
      <c r="O46" s="18"/>
      <c r="P46" s="18"/>
      <c r="Q46" s="18"/>
      <c r="R46" s="18"/>
      <c r="S46" s="18"/>
      <c r="T46" s="18"/>
      <c r="U46" s="18"/>
      <c r="V46" s="18"/>
      <c r="W46" s="18"/>
    </row>
    <row r="47" spans="1:23" s="170" customFormat="1" ht="13.5" customHeight="1" x14ac:dyDescent="0.25">
      <c r="A47" s="139"/>
      <c r="B47" s="139"/>
      <c r="C47" s="140"/>
      <c r="D47" s="317"/>
      <c r="E47" s="318"/>
      <c r="F47" s="319"/>
      <c r="G47" s="338">
        <v>2030</v>
      </c>
      <c r="H47" s="339"/>
      <c r="I47" s="116"/>
      <c r="J47" s="18"/>
      <c r="K47" s="18"/>
      <c r="L47" s="18"/>
      <c r="M47" s="18"/>
      <c r="N47" s="18"/>
      <c r="O47" s="18"/>
      <c r="P47" s="18"/>
      <c r="Q47" s="18"/>
      <c r="R47" s="18"/>
      <c r="S47" s="18"/>
      <c r="T47" s="18"/>
      <c r="U47" s="18"/>
      <c r="V47" s="18"/>
      <c r="W47" s="18"/>
    </row>
    <row r="48" spans="1:23" s="170" customFormat="1" thickBot="1" x14ac:dyDescent="0.3">
      <c r="A48" s="136"/>
      <c r="B48" s="136"/>
      <c r="C48" s="137"/>
      <c r="D48" s="320"/>
      <c r="E48" s="321"/>
      <c r="F48" s="322"/>
      <c r="G48" s="331">
        <v>2030</v>
      </c>
      <c r="H48" s="332"/>
      <c r="I48" s="116"/>
      <c r="J48" s="18"/>
      <c r="K48" s="18"/>
      <c r="L48" s="18"/>
      <c r="M48" s="18"/>
      <c r="N48" s="18"/>
      <c r="O48" s="18"/>
      <c r="P48" s="18"/>
      <c r="Q48" s="18"/>
      <c r="R48" s="18"/>
      <c r="S48" s="18"/>
      <c r="T48" s="18"/>
      <c r="U48" s="18"/>
      <c r="V48" s="18"/>
      <c r="W48" s="18"/>
    </row>
    <row r="49" spans="1:23" s="170" customFormat="1" ht="13.8" x14ac:dyDescent="0.25">
      <c r="A49" s="18"/>
      <c r="B49" s="18"/>
      <c r="C49" s="18"/>
      <c r="D49" s="18"/>
      <c r="E49" s="18"/>
      <c r="F49" s="18"/>
      <c r="G49" s="18"/>
      <c r="H49" s="18"/>
      <c r="I49" s="18"/>
      <c r="J49" s="18"/>
      <c r="K49" s="18"/>
      <c r="L49" s="18"/>
      <c r="M49" s="18"/>
      <c r="N49" s="18"/>
      <c r="O49" s="18"/>
      <c r="P49" s="18"/>
      <c r="Q49" s="18"/>
      <c r="R49" s="18"/>
      <c r="S49" s="18"/>
      <c r="T49" s="18"/>
      <c r="U49" s="18"/>
      <c r="V49" s="18"/>
      <c r="W49" s="18"/>
    </row>
    <row r="50" spans="1:23" s="170" customFormat="1" ht="13.8" x14ac:dyDescent="0.25">
      <c r="A50" s="18"/>
      <c r="B50" s="238" t="s">
        <v>82</v>
      </c>
      <c r="C50" s="340" t="s">
        <v>130</v>
      </c>
      <c r="D50" s="341"/>
      <c r="E50" s="96"/>
      <c r="F50" s="96"/>
      <c r="G50" s="96"/>
      <c r="H50" s="96"/>
      <c r="I50" s="96"/>
      <c r="J50" s="96"/>
      <c r="K50" s="96"/>
      <c r="L50" s="96"/>
      <c r="M50" s="96"/>
      <c r="N50" s="208"/>
      <c r="O50" s="208"/>
      <c r="P50" s="208"/>
      <c r="Q50" s="208"/>
      <c r="R50" s="96"/>
      <c r="S50" s="96"/>
      <c r="T50" s="96"/>
      <c r="U50" s="96"/>
      <c r="V50" s="96"/>
      <c r="W50" s="18"/>
    </row>
    <row r="51" spans="1:23" s="170" customFormat="1" thickBot="1" x14ac:dyDescent="0.3">
      <c r="A51" s="104" t="s">
        <v>133</v>
      </c>
      <c r="B51" s="239" t="s">
        <v>85</v>
      </c>
      <c r="C51" s="205">
        <f>+'Facility Data'!E9+1</f>
        <v>1</v>
      </c>
      <c r="D51" s="240">
        <f t="shared" ref="D51:V51" si="0">+C51+1</f>
        <v>2</v>
      </c>
      <c r="E51" s="240">
        <f t="shared" si="0"/>
        <v>3</v>
      </c>
      <c r="F51" s="240">
        <f t="shared" si="0"/>
        <v>4</v>
      </c>
      <c r="G51" s="240">
        <f t="shared" si="0"/>
        <v>5</v>
      </c>
      <c r="H51" s="240">
        <f t="shared" si="0"/>
        <v>6</v>
      </c>
      <c r="I51" s="240">
        <f t="shared" si="0"/>
        <v>7</v>
      </c>
      <c r="J51" s="240">
        <f t="shared" si="0"/>
        <v>8</v>
      </c>
      <c r="K51" s="240">
        <f t="shared" si="0"/>
        <v>9</v>
      </c>
      <c r="L51" s="240">
        <f t="shared" si="0"/>
        <v>10</v>
      </c>
      <c r="M51" s="240">
        <f t="shared" si="0"/>
        <v>11</v>
      </c>
      <c r="N51" s="240">
        <f t="shared" si="0"/>
        <v>12</v>
      </c>
      <c r="O51" s="240">
        <f t="shared" si="0"/>
        <v>13</v>
      </c>
      <c r="P51" s="240">
        <f t="shared" si="0"/>
        <v>14</v>
      </c>
      <c r="Q51" s="240">
        <f t="shared" si="0"/>
        <v>15</v>
      </c>
      <c r="R51" s="240">
        <f t="shared" si="0"/>
        <v>16</v>
      </c>
      <c r="S51" s="240">
        <f t="shared" si="0"/>
        <v>17</v>
      </c>
      <c r="T51" s="240">
        <f t="shared" si="0"/>
        <v>18</v>
      </c>
      <c r="U51" s="240">
        <f t="shared" si="0"/>
        <v>19</v>
      </c>
      <c r="V51" s="205">
        <f t="shared" si="0"/>
        <v>20</v>
      </c>
      <c r="W51" s="18"/>
    </row>
    <row r="52" spans="1:23" s="170" customFormat="1" ht="13.8" x14ac:dyDescent="0.25">
      <c r="A52" s="18" t="s">
        <v>70</v>
      </c>
      <c r="B52" s="144">
        <f>+'Parking Inventory'!C8</f>
        <v>0</v>
      </c>
      <c r="C52" s="145">
        <f>+B52-(IF(D9=$A$52, C9, 0))-(IF(D10=$A$52, C10, 0))</f>
        <v>0</v>
      </c>
      <c r="D52" s="146">
        <f>+C52-(IF(D11=$A$52, C11, 0))-(IF(D12=$A$52, C12, 0))</f>
        <v>0</v>
      </c>
      <c r="E52" s="146">
        <f>+D52-(IF(D13=$A$52, C13, 0))-(IF(D14=$A$52, C14, 0))</f>
        <v>0</v>
      </c>
      <c r="F52" s="146">
        <f>+E52-(IF(D15=$A$52, C15, 0))-(IF(D16=$A$52, C16, 0))</f>
        <v>0</v>
      </c>
      <c r="G52" s="146">
        <f>+F52-(IF(D17=$A$52, C17, 0))-(IF(D18=$A$52, C18, 0))</f>
        <v>0</v>
      </c>
      <c r="H52" s="146">
        <f>+G52-(IF(D19=$A$52, C19, 0))-(IF(D20=$A$52, C20, 0))</f>
        <v>0</v>
      </c>
      <c r="I52" s="146">
        <f>+H52-(IF(D21=$A$52, C21, 0))-(IF(D22=$A$52, C22, 0))</f>
        <v>0</v>
      </c>
      <c r="J52" s="146">
        <f>+I52-(IF(D23=$A$52, C23, 0))-(IF(D24=$A$52, C24, 0))</f>
        <v>0</v>
      </c>
      <c r="K52" s="146">
        <f>+J52-(IF(D25=$A$52, C25, 0))-(IF(D26=$A$52, C26, 0))</f>
        <v>0</v>
      </c>
      <c r="L52" s="146">
        <f>+K52-(IF(D27=$A$52, C27, 0))-(IF(D28=$A$52, C28, 0))</f>
        <v>0</v>
      </c>
      <c r="M52" s="146">
        <f>+L52-(IF(D29=$A$52, C29, 0))-(IF(D30=$A$52, C30, 0))</f>
        <v>0</v>
      </c>
      <c r="N52" s="146">
        <f>+M52-(IF(D31=$A$52, C31, 0))-(IF(D32=$A$52, C32, 0))</f>
        <v>0</v>
      </c>
      <c r="O52" s="146">
        <f>+N52-(IF(D33=$A$52, C33, 0))-(IF(D34=$A$52, C34, 0))</f>
        <v>0</v>
      </c>
      <c r="P52" s="146">
        <f>+O52-(IF(D35=$A$52, C35, 0))-(IF(D36=$A$52, C36, 0))</f>
        <v>0</v>
      </c>
      <c r="Q52" s="146">
        <f>+P52-(IF(D37=$A$52, C37, 0))-(IF(D38=$A$52, C38, 0))</f>
        <v>0</v>
      </c>
      <c r="R52" s="146">
        <f>+Q52-(IF(D39=$A$52, C39, 0))-(IF(D40=$A$52, C40, 0))</f>
        <v>0</v>
      </c>
      <c r="S52" s="146">
        <f>+R52-(IF(D41=$A$52, C41, 0))-(IF(D42=$A$52, C42, 0))</f>
        <v>0</v>
      </c>
      <c r="T52" s="146">
        <f>+S52-(IF(D43=$A$52, C43, 0))-(IF(D44=$A$52, C44, 0))</f>
        <v>0</v>
      </c>
      <c r="U52" s="146">
        <f>+T52-(IF(D45=$A$52, C45, 0))-(IF(D46=$A$52, C46, 0))</f>
        <v>0</v>
      </c>
      <c r="V52" s="147">
        <f>+U52-(IF(D47=$A$52, C47, 0))-(IF(D48=$A$52, C48, 0))</f>
        <v>0</v>
      </c>
      <c r="W52" s="18"/>
    </row>
    <row r="53" spans="1:23" s="170" customFormat="1" ht="13.8" x14ac:dyDescent="0.25">
      <c r="A53" s="18" t="s">
        <v>126</v>
      </c>
      <c r="B53" s="144">
        <f>+'Parking Inventory'!C17</f>
        <v>0</v>
      </c>
      <c r="C53" s="145">
        <f>+B53-(IF(D9=$A$53, C9, 0))-(IF(D10=$A$53, C10, 0))</f>
        <v>0</v>
      </c>
      <c r="D53" s="146">
        <f>+C53-(IF(D11=$A$53, C11, 0))-(IF(D12=$A$53, C12, 0))</f>
        <v>0</v>
      </c>
      <c r="E53" s="146">
        <f>+D53-(IF(D13=$A$53, C13, 0))-(IF(D14=$A$53, C14, 0))</f>
        <v>0</v>
      </c>
      <c r="F53" s="146">
        <f>+E53-(IF(D15=$A$53, C15, 0))-(IF(D16=$A$53, C16, 0))</f>
        <v>0</v>
      </c>
      <c r="G53" s="146">
        <f>+F53-(IF(D17=$A$53, C17, 0))-(IF(D18=$A$53, C18, 0))</f>
        <v>0</v>
      </c>
      <c r="H53" s="146">
        <f>+G53-(IF(D19=$A$53, C19, 0))-(IF(D20=$A$53, C20, 0))</f>
        <v>0</v>
      </c>
      <c r="I53" s="146">
        <f>+H53-(IF(D21=$A$53, C21, 0))-(IF(D22=$A$53, C22, 0))</f>
        <v>0</v>
      </c>
      <c r="J53" s="146">
        <f>+I53-(IF(D23=$A$53, C23, 0))-(IF(D24=$A$53, C24, 0))</f>
        <v>0</v>
      </c>
      <c r="K53" s="146">
        <f>+J53-(IF(D25=$A$53, C25, 0))-(IF(D26=$A$53, C26, 0))</f>
        <v>0</v>
      </c>
      <c r="L53" s="146">
        <f>+K53-(IF(D27=$A$53, C27, 0))-(IF(D28=$A$53, C28, 0))</f>
        <v>0</v>
      </c>
      <c r="M53" s="146">
        <f>+L53-(IF(D29=$A$53, C29, 0))-(IF(D30=$A$53, C30, 0))</f>
        <v>0</v>
      </c>
      <c r="N53" s="146">
        <f>+M53-(IF(D31=$A$53, C31, 0))-(IF(D32=$A$53, C32, 0))</f>
        <v>0</v>
      </c>
      <c r="O53" s="146">
        <f>+N53-(IF(D33=$A$53, C33, 0))-(IF(D34=$A$53, C34, 0))</f>
        <v>0</v>
      </c>
      <c r="P53" s="146">
        <f>+O53-(IF(D35=$A$53, C35, 0))-(IF(D36=$A$53, C36, 0))</f>
        <v>0</v>
      </c>
      <c r="Q53" s="146">
        <f>+P53-(IF(D37=$A$53, C37, 0))-(IF(D38=$A$53, C38, 0))</f>
        <v>0</v>
      </c>
      <c r="R53" s="146">
        <f>+Q53-(IF(D39=$A$53, C39, 0))-(IF(D40=$A$53, C40, 0))</f>
        <v>0</v>
      </c>
      <c r="S53" s="146">
        <f>+R53-(IF(D41=$A$53, C41, 0))-(IF(D42=$A$53, C42, 0))</f>
        <v>0</v>
      </c>
      <c r="T53" s="146">
        <f>+S53-(IF(D43=$A$53, C43, 0))-(IF(D44=$A$53, C44, 0))</f>
        <v>0</v>
      </c>
      <c r="U53" s="146">
        <f>+T53-(IF(D45=$A$53, C45, 0))-(IF(D46=$A$53, C46, 0))</f>
        <v>0</v>
      </c>
      <c r="V53" s="148">
        <f>+U53-(IF(D47=$A$53, C47, 0))-(IF(D48=$A$53, C48, 0))</f>
        <v>0</v>
      </c>
      <c r="W53" s="18"/>
    </row>
    <row r="54" spans="1:23" s="170" customFormat="1" ht="13.8" x14ac:dyDescent="0.25">
      <c r="A54" s="18" t="s">
        <v>5</v>
      </c>
      <c r="B54" s="144">
        <f>+'Parking Inventory'!C26</f>
        <v>0</v>
      </c>
      <c r="C54" s="145">
        <f>+B54-(IF(D9=$A$54, C9, 0))-(IF(D10=$A$54, C10, 0))</f>
        <v>0</v>
      </c>
      <c r="D54" s="146">
        <f>+C54-(IF(D11=$A$54, C11, 0))-(IF(D12=$A$54, C12, 0))</f>
        <v>0</v>
      </c>
      <c r="E54" s="146">
        <f>+D54-(IF(D13=$A$54, C13, 0))-(IF(D14=$A$54, C14, 0))</f>
        <v>0</v>
      </c>
      <c r="F54" s="146">
        <f>+E54-(IF(D15=$A$54, C15, 0))-(IF(D16=$A$54, C16, 0))</f>
        <v>0</v>
      </c>
      <c r="G54" s="146">
        <f>+F54-(IF(D17=$A$54, C17, 0))-(IF(D18=$A$54, C18, 0))</f>
        <v>0</v>
      </c>
      <c r="H54" s="146">
        <f>+G54-(IF(D19=$A$54, C19, 0))-(IF(D20=$A$54, C20, 0))</f>
        <v>0</v>
      </c>
      <c r="I54" s="146">
        <f>+H54-(IF(D21=$A$54, C21, 0))-(IF(D22=$A$54, C22, 0))</f>
        <v>0</v>
      </c>
      <c r="J54" s="146">
        <f>+I54-(IF(D23=$A$54, C23, 0))-(IF(D24=$A$54, C24, 0))</f>
        <v>0</v>
      </c>
      <c r="K54" s="146">
        <f>+J54-(IF(D25=$A$54, C25, 0))-(IF(D26=$A$54, C26, 0))</f>
        <v>0</v>
      </c>
      <c r="L54" s="146">
        <f>+K54-(IF(D27=$A$54, C27, 0))-(IF(D28=$A$54, C28, 0))</f>
        <v>0</v>
      </c>
      <c r="M54" s="146">
        <f>+L54-(IF(D29=$A$54, C29, 0))-(IF(D30=$A$54, C30, 0))</f>
        <v>0</v>
      </c>
      <c r="N54" s="146">
        <f>+M54-(IF(D31=$A$54, C31, 0))-(IF(D32=$A$54, C32, 0))</f>
        <v>0</v>
      </c>
      <c r="O54" s="146">
        <f>+N54-(IF(D33=$A$54, C33, 0))-(IF(D34=$A$54, C34, 0))</f>
        <v>0</v>
      </c>
      <c r="P54" s="146">
        <f>+O54-(IF(D35=$A$54, C35, 0))-(IF(D36=$A$54, C36, 0))</f>
        <v>0</v>
      </c>
      <c r="Q54" s="146">
        <f>+P54-(IF(D37=$A$54, C37, 0))-(IF(D38=$A$54, C38, 0))</f>
        <v>0</v>
      </c>
      <c r="R54" s="146">
        <f>+Q54-(IF(D39=$A$54, C39, 0))-(IF(D40=$A$54, C40, 0))</f>
        <v>0</v>
      </c>
      <c r="S54" s="146">
        <f>+R54-(IF(D41=$A$54, C41, 0))-(IF(D42=$A$54, C42, 0))</f>
        <v>0</v>
      </c>
      <c r="T54" s="146">
        <f>+S54-(IF(D43=$A$54, C43, 0))-(IF(D44=$A$54, C44, 0))</f>
        <v>0</v>
      </c>
      <c r="U54" s="146">
        <f>+T54-(IF(D45=$A$54, C45, 0))-(IF(D46=$A$54, C46, 0))</f>
        <v>0</v>
      </c>
      <c r="V54" s="148">
        <f>+U54-(IF(D47=$A$54, C47, 0))-(IF(D48=$A$54, C48, 0))</f>
        <v>0</v>
      </c>
      <c r="W54" s="18"/>
    </row>
    <row r="55" spans="1:23" s="170" customFormat="1" ht="13.8" x14ac:dyDescent="0.25">
      <c r="A55" s="18" t="s">
        <v>127</v>
      </c>
      <c r="B55" s="144">
        <f>+'Parking Inventory'!C36</f>
        <v>0</v>
      </c>
      <c r="C55" s="145">
        <f>+B55-(IF(D9=$A$55, C9, 0))-(IF(D10=$A$55, C10, 0))</f>
        <v>0</v>
      </c>
      <c r="D55" s="146">
        <f>+C55-(IF(D11=$A$55, C11, 0))-(IF(D12=$A$55, C12, 0))</f>
        <v>0</v>
      </c>
      <c r="E55" s="146">
        <f>+D55-(IF(D13=$A$55, C13, 0))-(IF(D14=$A$55, C14, 0))</f>
        <v>0</v>
      </c>
      <c r="F55" s="146">
        <f>+E55-(IF(D15=$A$55, C15, 0))-(IF(D16=$A$55, C16, 0))</f>
        <v>0</v>
      </c>
      <c r="G55" s="146">
        <f>+F55-(IF(D17=$A$55, C17, 0))-(IF(D18=$A$55, C18, 0))</f>
        <v>0</v>
      </c>
      <c r="H55" s="146">
        <f>+G55-(IF(D19=$A$55, C19, 0))-(IF(D20=$A$55, C20, 0))</f>
        <v>0</v>
      </c>
      <c r="I55" s="146">
        <f>+H55-(IF(D21=$A$55, C21, 0))-(IF(D22=$A$55, C22, 0))</f>
        <v>0</v>
      </c>
      <c r="J55" s="146">
        <f>+I55-(IF(D23=$A$55, C23, 0))-(IF(D24=$A$55, C24, 0))</f>
        <v>0</v>
      </c>
      <c r="K55" s="146">
        <f>+J55-(IF(D25=$A$55, C25, 0))-(IF(D26=$A$55, C26, 0))</f>
        <v>0</v>
      </c>
      <c r="L55" s="146">
        <f>+K55-(IF(D27=$A$55, C27, 0))-(IF(D28=$A$55, C28, 0))</f>
        <v>0</v>
      </c>
      <c r="M55" s="146">
        <f>+L55-(IF(D29=$A$55, C29, 0))-(IF(D30=$A$55, C30, 0))</f>
        <v>0</v>
      </c>
      <c r="N55" s="146">
        <f>+M55-(IF(D31=$A$55, C31, 0))-(IF(D32=$A$55, C32, 0))</f>
        <v>0</v>
      </c>
      <c r="O55" s="146">
        <f>+N55-(IF(D33=$A$55, C33, 0))-(IF(D34=$A$55, C34, 0))</f>
        <v>0</v>
      </c>
      <c r="P55" s="146">
        <f>+O55-(IF(D35=$A$55, C35, 0))-(IF(D36=$A$55, C36, 0))</f>
        <v>0</v>
      </c>
      <c r="Q55" s="146">
        <f>+P55-(IF(D37=$A$55, C37, 0))-(IF(D38=$A$55, C38, 0))</f>
        <v>0</v>
      </c>
      <c r="R55" s="146">
        <f>+Q55-(IF(D39=$A$55, C39, 0))-(IF(D40=$A$55, C40, 0))</f>
        <v>0</v>
      </c>
      <c r="S55" s="146">
        <f>+R55-(IF(D41=$A$55, C41, 0))-(IF(D42=$A$55, C42, 0))</f>
        <v>0</v>
      </c>
      <c r="T55" s="146">
        <f>+S55-(IF(D43=$A$55, C43, 0))-(IF(D44=$A$55, C44, 0))</f>
        <v>0</v>
      </c>
      <c r="U55" s="146">
        <f>+T55-(IF(D45=$A$55, C45, 0))-(IF(D46=$A$55, C46, 0))</f>
        <v>0</v>
      </c>
      <c r="V55" s="148">
        <f>+U55-(IF(D47=$A$55, C47, 0))-(IF(D48=$A$55, C48, 0))</f>
        <v>0</v>
      </c>
      <c r="W55" s="18"/>
    </row>
    <row r="56" spans="1:23" s="170" customFormat="1" ht="13.8" x14ac:dyDescent="0.25">
      <c r="A56" s="18" t="s">
        <v>6</v>
      </c>
      <c r="B56" s="144">
        <f>+'Parking Inventory'!C41</f>
        <v>0</v>
      </c>
      <c r="C56" s="145">
        <f>+B56-(IF(D9=$A$56, C9, 0))-(IF(D10=$A$56, C10, 0))</f>
        <v>0</v>
      </c>
      <c r="D56" s="146">
        <f>+C56-(IF(D11=$A$56, C11, 0))-(IF(D12=$A$56, C12, 0))</f>
        <v>0</v>
      </c>
      <c r="E56" s="146">
        <f>+D56-(IF(D13=$A$56, C13, 0))-(IF(D14=$A$56, C14, 0))</f>
        <v>0</v>
      </c>
      <c r="F56" s="146">
        <f>+E56-(IF(D15=$A$56, C15, 0))-(IF(D16=$A$56, C16, 0))</f>
        <v>0</v>
      </c>
      <c r="G56" s="146">
        <f>+F56-(IF(D17=$A$56, C17, 0))-(IF(D18=$A$56, C18, 0))</f>
        <v>0</v>
      </c>
      <c r="H56" s="146">
        <f>+G56-(IF(D19=$A$56, C19, 0))-(IF(D20=$A$56, C20, 0))</f>
        <v>0</v>
      </c>
      <c r="I56" s="146">
        <f>+H56-(IF(D21=$A$56, C21, 0))-(IF(D22=$A$56, C22, 0))</f>
        <v>0</v>
      </c>
      <c r="J56" s="146">
        <f>+I56-(IF(D23=$A$56, C23, 0))-(IF(D24=$A$56, C24, 0))</f>
        <v>0</v>
      </c>
      <c r="K56" s="146">
        <f>+J56-(IF(D25=$A$56, C25, 0))-(IF(D26=$A$56, C26, 0))</f>
        <v>0</v>
      </c>
      <c r="L56" s="146">
        <f>+K56-(IF(D27=$A$56, C27, 0))-(IF(D28=$A$56, C28, 0))</f>
        <v>0</v>
      </c>
      <c r="M56" s="146">
        <f>+L56-(IF(D29=$A$56, C29, 0))-(IF(D30=$A$56, C30, 0))</f>
        <v>0</v>
      </c>
      <c r="N56" s="146">
        <f>+M56-(IF(D31=$A$56, C31, 0))-(IF(D32=$A$56, C32, 0))</f>
        <v>0</v>
      </c>
      <c r="O56" s="146">
        <f>+N56-(IF(D33=$A$56, C33, 0))-(IF(D34=$A$56, C34, 0))</f>
        <v>0</v>
      </c>
      <c r="P56" s="146">
        <f>+O56-(IF(D35=$A$56, C35, 0))-(IF(D36=$A$56, C36, 0))</f>
        <v>0</v>
      </c>
      <c r="Q56" s="146">
        <f>+P56-(IF(D37=$A$56, C37, 0))-(IF(D38=$A$56, C38, 0))</f>
        <v>0</v>
      </c>
      <c r="R56" s="146">
        <f>+Q56-(IF(D39=$A$56, C39, 0))-(IF(D40=$A$56, C40, 0))</f>
        <v>0</v>
      </c>
      <c r="S56" s="146">
        <f>+R56-(IF(D41=$A$56, C41, 0))-(IF(D42=$A$56, C42, 0))</f>
        <v>0</v>
      </c>
      <c r="T56" s="146">
        <f>+S56-(IF(D43=$A$56, C43, 0))-(IF(D44=$A$56, C44, 0))</f>
        <v>0</v>
      </c>
      <c r="U56" s="146">
        <f>+T56-(IF(D45=$A$56, C45, 0))-(IF(D46=$A$56, C46, 0))</f>
        <v>0</v>
      </c>
      <c r="V56" s="148">
        <f>+U56-(IF(D47=$A$56, C47, 0))-(IF(D48=$A$56, C48, 0))</f>
        <v>0</v>
      </c>
      <c r="W56" s="18"/>
    </row>
    <row r="57" spans="1:23" s="170" customFormat="1" ht="13.8" x14ac:dyDescent="0.25">
      <c r="A57" s="18" t="s">
        <v>129</v>
      </c>
      <c r="B57" s="144">
        <f>+'Parking Inventory'!C43</f>
        <v>0</v>
      </c>
      <c r="C57" s="145">
        <f>+B57-(IF(D9=$A$57, C9, 0))-(IF(D10=$A$57, C10, 0))</f>
        <v>0</v>
      </c>
      <c r="D57" s="146">
        <f>+C57-(IF(D11=$A$57, C11, 0))-(IF(D12=$A$57, C12, 0))</f>
        <v>0</v>
      </c>
      <c r="E57" s="146">
        <f>+D57-(IF(D13=$A$57, C13, 0))-(IF(D14=$A$57, C14, 0))</f>
        <v>0</v>
      </c>
      <c r="F57" s="146">
        <f>+E57-(IF(D15=$A$57, C15, 0))-(IF(D16=$A$57, C16, 0))</f>
        <v>0</v>
      </c>
      <c r="G57" s="146">
        <f>+F57-(IF(D17=$A$57, C17, 0))-(IF(D18=$A$57, C18, 0))</f>
        <v>0</v>
      </c>
      <c r="H57" s="146">
        <f>+G57-(IF(D19=$A$57, C19, 0))-(IF(D20=$A$57, C20, 0))</f>
        <v>0</v>
      </c>
      <c r="I57" s="146">
        <f>+H57-(IF(D21=$A$57, C21, 0))-(IF(D22=$A$57, C22, 0))</f>
        <v>0</v>
      </c>
      <c r="J57" s="146">
        <f>+I57-(IF(D23=$A$57, C23, 0))-(IF(D24=$A$57, C24, 0))</f>
        <v>0</v>
      </c>
      <c r="K57" s="146">
        <f>+J57-(IF(D25=$A$57, C25, 0))-(IF(D26=$A$57, C26, 0))</f>
        <v>0</v>
      </c>
      <c r="L57" s="146">
        <f>+K57-(IF(D27=$A$57, C27, 0))-(IF(D28=$A$57, C28, 0))</f>
        <v>0</v>
      </c>
      <c r="M57" s="146">
        <f>+L57-(IF(D29=$A$57, C29, 0))-(IF(D30=$A$57, C30, 0))</f>
        <v>0</v>
      </c>
      <c r="N57" s="146">
        <f>+M57-(IF(D31=$A$57, C31, 0))-(IF(D32=$A$57, C32, 0))</f>
        <v>0</v>
      </c>
      <c r="O57" s="146">
        <f>+N57-(IF(D33=$A$57, C33, 0))-(IF(D34=$A$57, C34, 0))</f>
        <v>0</v>
      </c>
      <c r="P57" s="146">
        <f>+O57-(IF(D35=$A$57, C35, 0))-(IF(D36=$A$57, C36, 0))</f>
        <v>0</v>
      </c>
      <c r="Q57" s="146">
        <f>+P57-(IF(D37=$A$57, C37, 0))-(IF(D38=$A$57, C38, 0))</f>
        <v>0</v>
      </c>
      <c r="R57" s="146">
        <f>+Q57-(IF(D39=$A$57, C39, 0))-(IF(D40=$A$57, C40, 0))</f>
        <v>0</v>
      </c>
      <c r="S57" s="146">
        <f>+R57-(IF(D41=$A$57, C41, 0))-(IF(D42=$A$57, C42, 0))</f>
        <v>0</v>
      </c>
      <c r="T57" s="146">
        <f>+S57-(IF(D43=$A$57, C43, 0))-(IF(D44=$A$57, C44, 0))</f>
        <v>0</v>
      </c>
      <c r="U57" s="146">
        <f>+T57-(IF(D45=$A$57, C45, 0))-(IF(D46=$A$57, C46, 0))</f>
        <v>0</v>
      </c>
      <c r="V57" s="148">
        <f>+U57-(IF(D47=$A$57, C47, 0))-(IF(D48=$A$57, C48, 0))</f>
        <v>0</v>
      </c>
      <c r="W57" s="18"/>
    </row>
    <row r="58" spans="1:23" s="170" customFormat="1" thickBot="1" x14ac:dyDescent="0.3">
      <c r="A58" s="149" t="s">
        <v>128</v>
      </c>
      <c r="B58" s="150">
        <f>SUM(B52:B57)</f>
        <v>0</v>
      </c>
      <c r="C58" s="151">
        <f t="shared" ref="C58:V58" si="1">SUM(C52:C57)</f>
        <v>0</v>
      </c>
      <c r="D58" s="152">
        <f t="shared" si="1"/>
        <v>0</v>
      </c>
      <c r="E58" s="152">
        <f t="shared" si="1"/>
        <v>0</v>
      </c>
      <c r="F58" s="152">
        <f t="shared" si="1"/>
        <v>0</v>
      </c>
      <c r="G58" s="152">
        <f t="shared" si="1"/>
        <v>0</v>
      </c>
      <c r="H58" s="152">
        <f t="shared" si="1"/>
        <v>0</v>
      </c>
      <c r="I58" s="152">
        <f t="shared" si="1"/>
        <v>0</v>
      </c>
      <c r="J58" s="152">
        <f t="shared" si="1"/>
        <v>0</v>
      </c>
      <c r="K58" s="152">
        <f t="shared" si="1"/>
        <v>0</v>
      </c>
      <c r="L58" s="152">
        <f t="shared" si="1"/>
        <v>0</v>
      </c>
      <c r="M58" s="152">
        <f t="shared" si="1"/>
        <v>0</v>
      </c>
      <c r="N58" s="152">
        <f t="shared" si="1"/>
        <v>0</v>
      </c>
      <c r="O58" s="152">
        <f t="shared" si="1"/>
        <v>0</v>
      </c>
      <c r="P58" s="152">
        <f t="shared" si="1"/>
        <v>0</v>
      </c>
      <c r="Q58" s="152">
        <f t="shared" si="1"/>
        <v>0</v>
      </c>
      <c r="R58" s="152">
        <f t="shared" si="1"/>
        <v>0</v>
      </c>
      <c r="S58" s="152">
        <f t="shared" si="1"/>
        <v>0</v>
      </c>
      <c r="T58" s="152">
        <f t="shared" si="1"/>
        <v>0</v>
      </c>
      <c r="U58" s="152">
        <f t="shared" si="1"/>
        <v>0</v>
      </c>
      <c r="V58" s="151">
        <f t="shared" si="1"/>
        <v>0</v>
      </c>
      <c r="W58" s="18"/>
    </row>
    <row r="59" spans="1:23" s="170" customFormat="1" thickTop="1" x14ac:dyDescent="0.25">
      <c r="A59" s="18"/>
      <c r="B59" s="153"/>
      <c r="C59" s="154"/>
      <c r="D59" s="154"/>
      <c r="E59" s="154"/>
      <c r="F59" s="154"/>
      <c r="G59" s="154"/>
      <c r="H59" s="154"/>
      <c r="I59" s="154"/>
      <c r="J59" s="154"/>
      <c r="K59" s="154"/>
      <c r="L59" s="154"/>
      <c r="M59" s="154"/>
      <c r="N59" s="154"/>
      <c r="O59" s="154"/>
      <c r="P59" s="154"/>
      <c r="Q59" s="154"/>
      <c r="R59" s="154"/>
      <c r="S59" s="154"/>
      <c r="T59" s="154"/>
      <c r="U59" s="154"/>
      <c r="V59" s="154"/>
      <c r="W59" s="18"/>
    </row>
    <row r="60" spans="1:23" s="170" customFormat="1" ht="13.8" x14ac:dyDescent="0.25">
      <c r="A60" s="18"/>
      <c r="B60" s="153"/>
      <c r="C60" s="154"/>
      <c r="D60" s="154"/>
      <c r="E60" s="154"/>
      <c r="F60" s="154"/>
      <c r="G60" s="154"/>
      <c r="H60" s="154"/>
      <c r="I60" s="154"/>
      <c r="J60" s="154"/>
      <c r="K60" s="154"/>
      <c r="L60" s="154"/>
      <c r="M60" s="154"/>
      <c r="N60" s="154"/>
      <c r="O60" s="154"/>
      <c r="P60" s="154"/>
      <c r="Q60" s="154"/>
      <c r="R60" s="154"/>
      <c r="S60" s="154"/>
      <c r="T60" s="154"/>
      <c r="U60" s="154"/>
      <c r="V60" s="154"/>
      <c r="W60" s="18"/>
    </row>
    <row r="61" spans="1:23" s="170" customFormat="1" ht="13.8" x14ac:dyDescent="0.25">
      <c r="A61" s="18"/>
      <c r="B61" s="241" t="s">
        <v>84</v>
      </c>
      <c r="C61" s="242" t="s">
        <v>131</v>
      </c>
      <c r="D61" s="242"/>
      <c r="E61" s="242"/>
      <c r="F61" s="242"/>
      <c r="G61" s="242"/>
      <c r="H61" s="242"/>
      <c r="I61" s="242"/>
      <c r="J61" s="242"/>
      <c r="K61" s="242"/>
      <c r="L61" s="242"/>
      <c r="M61" s="242"/>
      <c r="N61" s="242"/>
      <c r="O61" s="242"/>
      <c r="P61" s="242"/>
      <c r="Q61" s="242"/>
      <c r="R61" s="242"/>
      <c r="S61" s="242"/>
      <c r="T61" s="242"/>
      <c r="U61" s="242"/>
      <c r="V61" s="242"/>
      <c r="W61" s="18"/>
    </row>
    <row r="62" spans="1:23" s="170" customFormat="1" thickBot="1" x14ac:dyDescent="0.3">
      <c r="A62" s="104" t="s">
        <v>133</v>
      </c>
      <c r="B62" s="243" t="s">
        <v>85</v>
      </c>
      <c r="C62" s="244">
        <f>+C51</f>
        <v>1</v>
      </c>
      <c r="D62" s="245">
        <f t="shared" ref="D62:V62" si="2">+C62+1</f>
        <v>2</v>
      </c>
      <c r="E62" s="245">
        <f t="shared" si="2"/>
        <v>3</v>
      </c>
      <c r="F62" s="245">
        <f t="shared" si="2"/>
        <v>4</v>
      </c>
      <c r="G62" s="245">
        <f t="shared" si="2"/>
        <v>5</v>
      </c>
      <c r="H62" s="245">
        <f t="shared" si="2"/>
        <v>6</v>
      </c>
      <c r="I62" s="245">
        <f t="shared" si="2"/>
        <v>7</v>
      </c>
      <c r="J62" s="245">
        <f t="shared" si="2"/>
        <v>8</v>
      </c>
      <c r="K62" s="245">
        <f t="shared" si="2"/>
        <v>9</v>
      </c>
      <c r="L62" s="245">
        <f t="shared" si="2"/>
        <v>10</v>
      </c>
      <c r="M62" s="245">
        <f t="shared" si="2"/>
        <v>11</v>
      </c>
      <c r="N62" s="245">
        <f t="shared" si="2"/>
        <v>12</v>
      </c>
      <c r="O62" s="245">
        <f t="shared" si="2"/>
        <v>13</v>
      </c>
      <c r="P62" s="245">
        <f t="shared" si="2"/>
        <v>14</v>
      </c>
      <c r="Q62" s="245">
        <f t="shared" si="2"/>
        <v>15</v>
      </c>
      <c r="R62" s="245">
        <f t="shared" si="2"/>
        <v>16</v>
      </c>
      <c r="S62" s="245">
        <f t="shared" si="2"/>
        <v>17</v>
      </c>
      <c r="T62" s="245">
        <f t="shared" si="2"/>
        <v>18</v>
      </c>
      <c r="U62" s="245">
        <f t="shared" si="2"/>
        <v>19</v>
      </c>
      <c r="V62" s="244">
        <f t="shared" si="2"/>
        <v>20</v>
      </c>
      <c r="W62" s="18"/>
    </row>
    <row r="63" spans="1:23" s="170" customFormat="1" ht="13.8" x14ac:dyDescent="0.25">
      <c r="A63" s="18" t="s">
        <v>70</v>
      </c>
      <c r="B63" s="155">
        <f>+'Parking Inventory'!E8</f>
        <v>0</v>
      </c>
      <c r="C63" s="154">
        <f>ROUND(+C52*0.9,0)</f>
        <v>0</v>
      </c>
      <c r="D63" s="156">
        <f t="shared" ref="D63:V63" si="3">ROUND(+D52*0.9,0)</f>
        <v>0</v>
      </c>
      <c r="E63" s="156">
        <f t="shared" si="3"/>
        <v>0</v>
      </c>
      <c r="F63" s="156">
        <f t="shared" si="3"/>
        <v>0</v>
      </c>
      <c r="G63" s="156">
        <f t="shared" si="3"/>
        <v>0</v>
      </c>
      <c r="H63" s="156">
        <f t="shared" si="3"/>
        <v>0</v>
      </c>
      <c r="I63" s="156">
        <f t="shared" si="3"/>
        <v>0</v>
      </c>
      <c r="J63" s="156">
        <f t="shared" si="3"/>
        <v>0</v>
      </c>
      <c r="K63" s="156">
        <f t="shared" si="3"/>
        <v>0</v>
      </c>
      <c r="L63" s="156">
        <f t="shared" si="3"/>
        <v>0</v>
      </c>
      <c r="M63" s="156">
        <f t="shared" si="3"/>
        <v>0</v>
      </c>
      <c r="N63" s="156">
        <f t="shared" si="3"/>
        <v>0</v>
      </c>
      <c r="O63" s="156">
        <f t="shared" si="3"/>
        <v>0</v>
      </c>
      <c r="P63" s="156">
        <f t="shared" si="3"/>
        <v>0</v>
      </c>
      <c r="Q63" s="156">
        <f t="shared" si="3"/>
        <v>0</v>
      </c>
      <c r="R63" s="156">
        <f t="shared" si="3"/>
        <v>0</v>
      </c>
      <c r="S63" s="156">
        <f t="shared" si="3"/>
        <v>0</v>
      </c>
      <c r="T63" s="156">
        <f t="shared" si="3"/>
        <v>0</v>
      </c>
      <c r="U63" s="156">
        <f t="shared" si="3"/>
        <v>0</v>
      </c>
      <c r="V63" s="154">
        <f t="shared" si="3"/>
        <v>0</v>
      </c>
      <c r="W63" s="18"/>
    </row>
    <row r="64" spans="1:23" s="170" customFormat="1" ht="13.8" x14ac:dyDescent="0.25">
      <c r="A64" s="18" t="s">
        <v>126</v>
      </c>
      <c r="B64" s="155">
        <f>+'Parking Inventory'!E17</f>
        <v>0</v>
      </c>
      <c r="C64" s="154">
        <f>ROUND(+C53*0.95,0)</f>
        <v>0</v>
      </c>
      <c r="D64" s="156">
        <f t="shared" ref="D64:V64" si="4">ROUND(+D53*0.95,0)</f>
        <v>0</v>
      </c>
      <c r="E64" s="156">
        <f t="shared" si="4"/>
        <v>0</v>
      </c>
      <c r="F64" s="156">
        <f t="shared" si="4"/>
        <v>0</v>
      </c>
      <c r="G64" s="156">
        <f t="shared" si="4"/>
        <v>0</v>
      </c>
      <c r="H64" s="156">
        <f t="shared" si="4"/>
        <v>0</v>
      </c>
      <c r="I64" s="156">
        <f t="shared" si="4"/>
        <v>0</v>
      </c>
      <c r="J64" s="156">
        <f t="shared" si="4"/>
        <v>0</v>
      </c>
      <c r="K64" s="156">
        <f t="shared" si="4"/>
        <v>0</v>
      </c>
      <c r="L64" s="156">
        <f t="shared" si="4"/>
        <v>0</v>
      </c>
      <c r="M64" s="156">
        <f t="shared" si="4"/>
        <v>0</v>
      </c>
      <c r="N64" s="156">
        <f t="shared" si="4"/>
        <v>0</v>
      </c>
      <c r="O64" s="156">
        <f t="shared" si="4"/>
        <v>0</v>
      </c>
      <c r="P64" s="156">
        <f t="shared" si="4"/>
        <v>0</v>
      </c>
      <c r="Q64" s="156">
        <f t="shared" si="4"/>
        <v>0</v>
      </c>
      <c r="R64" s="156">
        <f t="shared" si="4"/>
        <v>0</v>
      </c>
      <c r="S64" s="156">
        <f t="shared" si="4"/>
        <v>0</v>
      </c>
      <c r="T64" s="156">
        <f t="shared" si="4"/>
        <v>0</v>
      </c>
      <c r="U64" s="156">
        <f t="shared" si="4"/>
        <v>0</v>
      </c>
      <c r="V64" s="154">
        <f t="shared" si="4"/>
        <v>0</v>
      </c>
      <c r="W64" s="18"/>
    </row>
    <row r="65" spans="1:23" s="170" customFormat="1" ht="13.8" x14ac:dyDescent="0.25">
      <c r="A65" s="18" t="s">
        <v>5</v>
      </c>
      <c r="B65" s="155">
        <f>+'Parking Inventory'!E26</f>
        <v>0</v>
      </c>
      <c r="C65" s="154">
        <f>ROUND(+C54*0.95,0)</f>
        <v>0</v>
      </c>
      <c r="D65" s="156">
        <f t="shared" ref="D65:V65" si="5">ROUND(+D54*0.95,0)</f>
        <v>0</v>
      </c>
      <c r="E65" s="156">
        <f t="shared" si="5"/>
        <v>0</v>
      </c>
      <c r="F65" s="156">
        <f t="shared" si="5"/>
        <v>0</v>
      </c>
      <c r="G65" s="156">
        <f t="shared" si="5"/>
        <v>0</v>
      </c>
      <c r="H65" s="156">
        <f t="shared" si="5"/>
        <v>0</v>
      </c>
      <c r="I65" s="156">
        <f t="shared" si="5"/>
        <v>0</v>
      </c>
      <c r="J65" s="156">
        <f t="shared" si="5"/>
        <v>0</v>
      </c>
      <c r="K65" s="156">
        <f t="shared" si="5"/>
        <v>0</v>
      </c>
      <c r="L65" s="156">
        <f t="shared" si="5"/>
        <v>0</v>
      </c>
      <c r="M65" s="156">
        <f t="shared" si="5"/>
        <v>0</v>
      </c>
      <c r="N65" s="156">
        <f t="shared" si="5"/>
        <v>0</v>
      </c>
      <c r="O65" s="156">
        <f t="shared" si="5"/>
        <v>0</v>
      </c>
      <c r="P65" s="156">
        <f t="shared" si="5"/>
        <v>0</v>
      </c>
      <c r="Q65" s="156">
        <f t="shared" si="5"/>
        <v>0</v>
      </c>
      <c r="R65" s="156">
        <f t="shared" si="5"/>
        <v>0</v>
      </c>
      <c r="S65" s="156">
        <f t="shared" si="5"/>
        <v>0</v>
      </c>
      <c r="T65" s="156">
        <f t="shared" si="5"/>
        <v>0</v>
      </c>
      <c r="U65" s="156">
        <f t="shared" si="5"/>
        <v>0</v>
      </c>
      <c r="V65" s="154">
        <f t="shared" si="5"/>
        <v>0</v>
      </c>
      <c r="W65" s="18"/>
    </row>
    <row r="66" spans="1:23" s="170" customFormat="1" ht="13.8" x14ac:dyDescent="0.25">
      <c r="A66" s="18" t="s">
        <v>127</v>
      </c>
      <c r="B66" s="155">
        <f>+'Parking Inventory'!E36</f>
        <v>0</v>
      </c>
      <c r="C66" s="154">
        <f t="shared" ref="C66:V66" si="6">ROUND(+C55*0.9,0)</f>
        <v>0</v>
      </c>
      <c r="D66" s="156">
        <f t="shared" si="6"/>
        <v>0</v>
      </c>
      <c r="E66" s="156">
        <f t="shared" si="6"/>
        <v>0</v>
      </c>
      <c r="F66" s="156">
        <f t="shared" si="6"/>
        <v>0</v>
      </c>
      <c r="G66" s="156">
        <f t="shared" si="6"/>
        <v>0</v>
      </c>
      <c r="H66" s="156">
        <f t="shared" si="6"/>
        <v>0</v>
      </c>
      <c r="I66" s="156">
        <f t="shared" si="6"/>
        <v>0</v>
      </c>
      <c r="J66" s="156">
        <f t="shared" si="6"/>
        <v>0</v>
      </c>
      <c r="K66" s="156">
        <f t="shared" si="6"/>
        <v>0</v>
      </c>
      <c r="L66" s="156">
        <f t="shared" si="6"/>
        <v>0</v>
      </c>
      <c r="M66" s="156">
        <f t="shared" si="6"/>
        <v>0</v>
      </c>
      <c r="N66" s="156">
        <f t="shared" si="6"/>
        <v>0</v>
      </c>
      <c r="O66" s="156">
        <f t="shared" si="6"/>
        <v>0</v>
      </c>
      <c r="P66" s="156">
        <f t="shared" si="6"/>
        <v>0</v>
      </c>
      <c r="Q66" s="156">
        <f t="shared" si="6"/>
        <v>0</v>
      </c>
      <c r="R66" s="156">
        <f t="shared" si="6"/>
        <v>0</v>
      </c>
      <c r="S66" s="156">
        <f t="shared" si="6"/>
        <v>0</v>
      </c>
      <c r="T66" s="156">
        <f t="shared" si="6"/>
        <v>0</v>
      </c>
      <c r="U66" s="156">
        <f t="shared" si="6"/>
        <v>0</v>
      </c>
      <c r="V66" s="154">
        <f t="shared" si="6"/>
        <v>0</v>
      </c>
      <c r="W66" s="18"/>
    </row>
    <row r="67" spans="1:23" s="170" customFormat="1" ht="13.8" x14ac:dyDescent="0.25">
      <c r="A67" s="18" t="s">
        <v>6</v>
      </c>
      <c r="B67" s="155">
        <f>+'Parking Inventory'!E41</f>
        <v>0</v>
      </c>
      <c r="C67" s="154">
        <f>ROUND(+C56*0.95,0)</f>
        <v>0</v>
      </c>
      <c r="D67" s="156">
        <f t="shared" ref="D67:V67" si="7">ROUND(+D56*0.95,0)</f>
        <v>0</v>
      </c>
      <c r="E67" s="156">
        <f t="shared" si="7"/>
        <v>0</v>
      </c>
      <c r="F67" s="156">
        <f t="shared" si="7"/>
        <v>0</v>
      </c>
      <c r="G67" s="156">
        <f t="shared" si="7"/>
        <v>0</v>
      </c>
      <c r="H67" s="156">
        <f t="shared" si="7"/>
        <v>0</v>
      </c>
      <c r="I67" s="156">
        <f t="shared" si="7"/>
        <v>0</v>
      </c>
      <c r="J67" s="156">
        <f t="shared" si="7"/>
        <v>0</v>
      </c>
      <c r="K67" s="156">
        <f t="shared" si="7"/>
        <v>0</v>
      </c>
      <c r="L67" s="156">
        <f t="shared" si="7"/>
        <v>0</v>
      </c>
      <c r="M67" s="156">
        <f t="shared" si="7"/>
        <v>0</v>
      </c>
      <c r="N67" s="156">
        <f t="shared" si="7"/>
        <v>0</v>
      </c>
      <c r="O67" s="156">
        <f t="shared" si="7"/>
        <v>0</v>
      </c>
      <c r="P67" s="156">
        <f t="shared" si="7"/>
        <v>0</v>
      </c>
      <c r="Q67" s="156">
        <f t="shared" si="7"/>
        <v>0</v>
      </c>
      <c r="R67" s="156">
        <f t="shared" si="7"/>
        <v>0</v>
      </c>
      <c r="S67" s="156">
        <f t="shared" si="7"/>
        <v>0</v>
      </c>
      <c r="T67" s="156">
        <f t="shared" si="7"/>
        <v>0</v>
      </c>
      <c r="U67" s="156">
        <f t="shared" si="7"/>
        <v>0</v>
      </c>
      <c r="V67" s="154">
        <f t="shared" si="7"/>
        <v>0</v>
      </c>
      <c r="W67" s="18"/>
    </row>
    <row r="68" spans="1:23" s="170" customFormat="1" ht="13.8" x14ac:dyDescent="0.25">
      <c r="A68" s="18" t="s">
        <v>129</v>
      </c>
      <c r="B68" s="155">
        <f>+'Parking Inventory'!E43</f>
        <v>0</v>
      </c>
      <c r="C68" s="154">
        <f>ROUND(+C57*0.95,0)</f>
        <v>0</v>
      </c>
      <c r="D68" s="156">
        <f t="shared" ref="D68:V68" si="8">ROUND(+D57*0.95,0)</f>
        <v>0</v>
      </c>
      <c r="E68" s="156">
        <f t="shared" si="8"/>
        <v>0</v>
      </c>
      <c r="F68" s="156">
        <f t="shared" si="8"/>
        <v>0</v>
      </c>
      <c r="G68" s="156">
        <f t="shared" si="8"/>
        <v>0</v>
      </c>
      <c r="H68" s="156">
        <f t="shared" si="8"/>
        <v>0</v>
      </c>
      <c r="I68" s="156">
        <f t="shared" si="8"/>
        <v>0</v>
      </c>
      <c r="J68" s="156">
        <f t="shared" si="8"/>
        <v>0</v>
      </c>
      <c r="K68" s="156">
        <f t="shared" si="8"/>
        <v>0</v>
      </c>
      <c r="L68" s="156">
        <f t="shared" si="8"/>
        <v>0</v>
      </c>
      <c r="M68" s="156">
        <f t="shared" si="8"/>
        <v>0</v>
      </c>
      <c r="N68" s="156">
        <f t="shared" si="8"/>
        <v>0</v>
      </c>
      <c r="O68" s="156">
        <f t="shared" si="8"/>
        <v>0</v>
      </c>
      <c r="P68" s="156">
        <f t="shared" si="8"/>
        <v>0</v>
      </c>
      <c r="Q68" s="156">
        <f t="shared" si="8"/>
        <v>0</v>
      </c>
      <c r="R68" s="156">
        <f t="shared" si="8"/>
        <v>0</v>
      </c>
      <c r="S68" s="156">
        <f t="shared" si="8"/>
        <v>0</v>
      </c>
      <c r="T68" s="156">
        <f t="shared" si="8"/>
        <v>0</v>
      </c>
      <c r="U68" s="156">
        <f t="shared" si="8"/>
        <v>0</v>
      </c>
      <c r="V68" s="154">
        <f t="shared" si="8"/>
        <v>0</v>
      </c>
      <c r="W68" s="18"/>
    </row>
    <row r="69" spans="1:23" s="170" customFormat="1" thickBot="1" x14ac:dyDescent="0.3">
      <c r="A69" s="149" t="s">
        <v>128</v>
      </c>
      <c r="B69" s="150">
        <f>SUM(B63:B68)</f>
        <v>0</v>
      </c>
      <c r="C69" s="151">
        <f>SUM(C63:C68)</f>
        <v>0</v>
      </c>
      <c r="D69" s="152">
        <f t="shared" ref="D69:V69" si="9">SUM(D63:D68)</f>
        <v>0</v>
      </c>
      <c r="E69" s="152">
        <f t="shared" si="9"/>
        <v>0</v>
      </c>
      <c r="F69" s="152">
        <f t="shared" si="9"/>
        <v>0</v>
      </c>
      <c r="G69" s="152">
        <f t="shared" si="9"/>
        <v>0</v>
      </c>
      <c r="H69" s="152">
        <f t="shared" si="9"/>
        <v>0</v>
      </c>
      <c r="I69" s="152">
        <f t="shared" si="9"/>
        <v>0</v>
      </c>
      <c r="J69" s="152">
        <f t="shared" si="9"/>
        <v>0</v>
      </c>
      <c r="K69" s="152">
        <f t="shared" si="9"/>
        <v>0</v>
      </c>
      <c r="L69" s="152">
        <f t="shared" si="9"/>
        <v>0</v>
      </c>
      <c r="M69" s="152">
        <f t="shared" si="9"/>
        <v>0</v>
      </c>
      <c r="N69" s="152">
        <f t="shared" si="9"/>
        <v>0</v>
      </c>
      <c r="O69" s="152">
        <f t="shared" si="9"/>
        <v>0</v>
      </c>
      <c r="P69" s="152">
        <f t="shared" si="9"/>
        <v>0</v>
      </c>
      <c r="Q69" s="152">
        <f t="shared" si="9"/>
        <v>0</v>
      </c>
      <c r="R69" s="152">
        <f t="shared" si="9"/>
        <v>0</v>
      </c>
      <c r="S69" s="152">
        <f t="shared" si="9"/>
        <v>0</v>
      </c>
      <c r="T69" s="152">
        <f t="shared" si="9"/>
        <v>0</v>
      </c>
      <c r="U69" s="152">
        <f t="shared" si="9"/>
        <v>0</v>
      </c>
      <c r="V69" s="151">
        <f t="shared" si="9"/>
        <v>0</v>
      </c>
      <c r="W69" s="18"/>
    </row>
    <row r="70" spans="1:23" s="170" customFormat="1" thickTop="1" x14ac:dyDescent="0.25">
      <c r="A70" s="18"/>
      <c r="B70" s="18"/>
      <c r="C70" s="18"/>
      <c r="D70" s="18"/>
      <c r="E70" s="18"/>
      <c r="F70" s="18"/>
      <c r="G70" s="18"/>
      <c r="H70" s="18"/>
      <c r="I70" s="18"/>
      <c r="J70" s="18"/>
      <c r="K70" s="18"/>
      <c r="L70" s="18"/>
      <c r="M70" s="18"/>
      <c r="N70" s="18"/>
      <c r="O70" s="18"/>
      <c r="P70" s="18"/>
      <c r="Q70" s="18"/>
      <c r="R70" s="18"/>
      <c r="S70" s="18"/>
      <c r="T70" s="18"/>
      <c r="U70" s="18"/>
      <c r="V70" s="18"/>
      <c r="W70" s="18"/>
    </row>
    <row r="71" spans="1:23" s="170" customFormat="1" ht="13.8" x14ac:dyDescent="0.25">
      <c r="A71" s="18"/>
      <c r="B71" s="18"/>
      <c r="C71" s="18"/>
      <c r="D71" s="18"/>
      <c r="E71" s="18"/>
      <c r="F71" s="18"/>
      <c r="G71" s="18"/>
      <c r="H71" s="18"/>
      <c r="I71" s="18"/>
      <c r="J71" s="18"/>
      <c r="K71" s="18"/>
      <c r="L71" s="18"/>
      <c r="M71" s="18"/>
      <c r="N71" s="18"/>
      <c r="O71" s="18"/>
      <c r="P71" s="18"/>
      <c r="Q71" s="18"/>
      <c r="R71" s="18"/>
      <c r="S71" s="18"/>
      <c r="T71" s="18"/>
      <c r="U71" s="18"/>
      <c r="V71" s="18"/>
      <c r="W71" s="18"/>
    </row>
    <row r="72" spans="1:23" x14ac:dyDescent="0.3">
      <c r="A72" s="18"/>
      <c r="B72" s="18"/>
      <c r="C72" s="18"/>
      <c r="D72" s="18"/>
      <c r="E72" s="18"/>
      <c r="F72" s="18"/>
      <c r="G72" s="18"/>
      <c r="H72" s="18"/>
      <c r="I72" s="18"/>
      <c r="J72" s="18"/>
      <c r="K72" s="18"/>
      <c r="L72" s="18"/>
      <c r="M72" s="18"/>
      <c r="N72" s="18"/>
      <c r="O72" s="18"/>
      <c r="P72" s="18"/>
      <c r="Q72" s="18"/>
      <c r="R72" s="18"/>
      <c r="S72" s="18"/>
      <c r="T72" s="18"/>
      <c r="U72" s="18"/>
      <c r="V72" s="18"/>
      <c r="W72" s="18"/>
    </row>
    <row r="73" spans="1:23" x14ac:dyDescent="0.3">
      <c r="A73" s="18"/>
      <c r="B73" s="18"/>
      <c r="C73" s="18"/>
      <c r="D73" s="18"/>
      <c r="E73" s="18"/>
      <c r="F73" s="18"/>
      <c r="G73" s="18"/>
      <c r="H73" s="18"/>
      <c r="I73" s="18"/>
      <c r="J73" s="18"/>
      <c r="K73" s="18"/>
      <c r="L73" s="18"/>
      <c r="M73" s="18"/>
      <c r="N73" s="18"/>
      <c r="O73" s="18"/>
      <c r="P73" s="18"/>
      <c r="Q73" s="18"/>
      <c r="R73" s="18"/>
      <c r="S73" s="18"/>
      <c r="T73" s="18"/>
      <c r="U73" s="18"/>
      <c r="V73" s="18"/>
      <c r="W73" s="18"/>
    </row>
    <row r="74" spans="1:23" x14ac:dyDescent="0.3">
      <c r="A74" s="18"/>
      <c r="B74" s="18"/>
      <c r="C74" s="18"/>
      <c r="D74" s="18"/>
      <c r="E74" s="18"/>
      <c r="F74" s="18"/>
      <c r="G74" s="18"/>
      <c r="H74" s="18"/>
      <c r="I74" s="18"/>
      <c r="J74" s="18"/>
      <c r="K74" s="18"/>
      <c r="L74" s="18"/>
      <c r="M74" s="18"/>
      <c r="N74" s="18"/>
      <c r="O74" s="18"/>
      <c r="P74" s="18"/>
      <c r="Q74" s="18"/>
      <c r="R74" s="18"/>
      <c r="S74" s="18"/>
      <c r="T74" s="18"/>
      <c r="U74" s="18"/>
      <c r="V74" s="18"/>
      <c r="W74" s="18"/>
    </row>
    <row r="75" spans="1:23" x14ac:dyDescent="0.3">
      <c r="A75" s="18"/>
      <c r="B75" s="18"/>
      <c r="C75" s="18"/>
      <c r="D75" s="18"/>
      <c r="E75" s="18"/>
      <c r="F75" s="18"/>
      <c r="G75" s="18"/>
      <c r="H75" s="18"/>
      <c r="I75" s="18"/>
      <c r="J75" s="18"/>
      <c r="K75" s="18"/>
      <c r="L75" s="18"/>
      <c r="M75" s="18"/>
      <c r="N75" s="18"/>
      <c r="O75" s="18"/>
      <c r="P75" s="18"/>
      <c r="Q75" s="18"/>
      <c r="R75" s="18"/>
      <c r="S75" s="18"/>
      <c r="T75" s="18"/>
      <c r="U75" s="18"/>
      <c r="V75" s="18"/>
      <c r="W75" s="18"/>
    </row>
    <row r="76" spans="1:23" x14ac:dyDescent="0.3">
      <c r="A76" s="18"/>
      <c r="B76" s="18"/>
      <c r="C76" s="18"/>
      <c r="D76" s="18"/>
      <c r="E76" s="18"/>
      <c r="F76" s="18"/>
      <c r="G76" s="18"/>
      <c r="H76" s="18"/>
      <c r="I76" s="18"/>
      <c r="J76" s="18"/>
      <c r="K76" s="18"/>
      <c r="L76" s="18"/>
      <c r="M76" s="18"/>
      <c r="N76" s="18"/>
      <c r="O76" s="18"/>
      <c r="P76" s="18"/>
      <c r="Q76" s="18"/>
      <c r="R76" s="18"/>
      <c r="S76" s="18"/>
      <c r="T76" s="18"/>
      <c r="U76" s="18"/>
      <c r="V76" s="18"/>
      <c r="W76" s="18"/>
    </row>
    <row r="77" spans="1:23" x14ac:dyDescent="0.3">
      <c r="A77" s="18"/>
      <c r="B77" s="18"/>
      <c r="C77" s="18"/>
      <c r="D77" s="18"/>
      <c r="E77" s="18"/>
      <c r="F77" s="18"/>
      <c r="G77" s="18"/>
      <c r="H77" s="18"/>
      <c r="I77" s="18"/>
      <c r="J77" s="18"/>
      <c r="K77" s="18"/>
      <c r="L77" s="18"/>
      <c r="M77" s="18"/>
      <c r="N77" s="18"/>
      <c r="O77" s="18"/>
      <c r="P77" s="18"/>
      <c r="Q77" s="18"/>
      <c r="R77" s="18"/>
      <c r="S77" s="18"/>
      <c r="T77" s="18"/>
      <c r="U77" s="18"/>
      <c r="V77" s="18"/>
      <c r="W77" s="18"/>
    </row>
    <row r="78" spans="1:23" x14ac:dyDescent="0.3">
      <c r="A78" s="18"/>
      <c r="B78" s="18"/>
      <c r="C78" s="18"/>
      <c r="D78" s="18"/>
      <c r="E78" s="18"/>
      <c r="F78" s="18"/>
      <c r="G78" s="18"/>
      <c r="H78" s="18"/>
      <c r="I78" s="18"/>
      <c r="J78" s="18"/>
      <c r="K78" s="18"/>
      <c r="L78" s="18"/>
      <c r="M78" s="18"/>
      <c r="N78" s="18"/>
      <c r="O78" s="18"/>
      <c r="P78" s="18"/>
      <c r="Q78" s="18"/>
      <c r="R78" s="18"/>
      <c r="S78" s="18"/>
      <c r="T78" s="18"/>
      <c r="U78" s="18"/>
      <c r="V78" s="18"/>
      <c r="W78" s="18"/>
    </row>
    <row r="79" spans="1:23" x14ac:dyDescent="0.3">
      <c r="A79" s="18"/>
      <c r="B79" s="18"/>
      <c r="C79" s="18"/>
      <c r="D79" s="18"/>
      <c r="E79" s="18"/>
      <c r="F79" s="18"/>
      <c r="G79" s="18"/>
      <c r="H79" s="18"/>
      <c r="I79" s="18"/>
      <c r="J79" s="18"/>
      <c r="K79" s="18"/>
      <c r="L79" s="18"/>
      <c r="M79" s="18"/>
      <c r="N79" s="18"/>
      <c r="O79" s="18"/>
      <c r="P79" s="18"/>
      <c r="Q79" s="18"/>
      <c r="R79" s="18"/>
      <c r="S79" s="18"/>
      <c r="T79" s="18"/>
      <c r="U79" s="18"/>
      <c r="V79" s="18"/>
      <c r="W79" s="18"/>
    </row>
    <row r="80" spans="1:23" x14ac:dyDescent="0.3">
      <c r="A80" s="18"/>
      <c r="B80" s="18"/>
      <c r="C80" s="18"/>
      <c r="D80" s="18"/>
      <c r="E80" s="18"/>
      <c r="F80" s="18"/>
      <c r="G80" s="18"/>
      <c r="H80" s="18"/>
      <c r="I80" s="18"/>
      <c r="J80" s="18"/>
      <c r="K80" s="18"/>
      <c r="L80" s="18"/>
      <c r="M80" s="18"/>
      <c r="N80" s="18"/>
      <c r="O80" s="18"/>
      <c r="P80" s="18"/>
      <c r="Q80" s="18"/>
      <c r="R80" s="18"/>
      <c r="S80" s="18"/>
      <c r="T80" s="18"/>
      <c r="U80" s="18"/>
      <c r="V80" s="18"/>
      <c r="W80" s="18"/>
    </row>
    <row r="81" spans="1:23" x14ac:dyDescent="0.3">
      <c r="A81" s="18"/>
      <c r="B81" s="18"/>
      <c r="C81" s="18"/>
      <c r="D81" s="18"/>
      <c r="E81" s="18"/>
      <c r="F81" s="18"/>
      <c r="G81" s="18"/>
      <c r="H81" s="18"/>
      <c r="I81" s="18"/>
      <c r="J81" s="18"/>
      <c r="K81" s="18"/>
      <c r="L81" s="18"/>
      <c r="M81" s="18"/>
      <c r="N81" s="18"/>
      <c r="O81" s="18"/>
      <c r="P81" s="18"/>
      <c r="Q81" s="18"/>
      <c r="R81" s="18"/>
      <c r="S81" s="18"/>
      <c r="T81" s="18"/>
      <c r="U81" s="18"/>
      <c r="V81" s="18"/>
      <c r="W81" s="18"/>
    </row>
    <row r="82" spans="1:23" x14ac:dyDescent="0.3">
      <c r="A82" s="18"/>
      <c r="B82" s="18"/>
      <c r="C82" s="18"/>
      <c r="D82" s="18"/>
      <c r="E82" s="18"/>
      <c r="F82" s="18"/>
      <c r="G82" s="18"/>
      <c r="H82" s="18"/>
      <c r="I82" s="18"/>
      <c r="J82" s="18"/>
      <c r="K82" s="18"/>
      <c r="L82" s="18"/>
      <c r="M82" s="18"/>
      <c r="N82" s="18"/>
      <c r="O82" s="18"/>
      <c r="P82" s="18"/>
      <c r="Q82" s="18"/>
      <c r="R82" s="18"/>
      <c r="S82" s="18"/>
      <c r="T82" s="18"/>
      <c r="U82" s="18"/>
      <c r="V82" s="18"/>
      <c r="W82" s="18"/>
    </row>
    <row r="83" spans="1:23" x14ac:dyDescent="0.3">
      <c r="A83" s="18"/>
      <c r="B83" s="18"/>
      <c r="C83" s="18"/>
      <c r="D83" s="18"/>
      <c r="E83" s="18"/>
      <c r="F83" s="18"/>
      <c r="G83" s="18"/>
      <c r="H83" s="18"/>
      <c r="I83" s="18"/>
      <c r="J83" s="18"/>
      <c r="K83" s="18"/>
      <c r="L83" s="18"/>
      <c r="M83" s="18"/>
      <c r="N83" s="18"/>
      <c r="O83" s="18"/>
      <c r="P83" s="18"/>
      <c r="Q83" s="18"/>
      <c r="R83" s="18"/>
      <c r="S83" s="18"/>
      <c r="T83" s="18"/>
      <c r="U83" s="18"/>
      <c r="V83" s="18"/>
      <c r="W83" s="18"/>
    </row>
  </sheetData>
  <mergeCells count="81">
    <mergeCell ref="D30:F30"/>
    <mergeCell ref="C50:D50"/>
    <mergeCell ref="D31:F31"/>
    <mergeCell ref="D38:F38"/>
    <mergeCell ref="D45:F45"/>
    <mergeCell ref="D43:F43"/>
    <mergeCell ref="D32:F32"/>
    <mergeCell ref="D36:F36"/>
    <mergeCell ref="D47:F47"/>
    <mergeCell ref="D48:F48"/>
    <mergeCell ref="G34:H34"/>
    <mergeCell ref="G36:H36"/>
    <mergeCell ref="D33:F33"/>
    <mergeCell ref="D34:F34"/>
    <mergeCell ref="G47:H47"/>
    <mergeCell ref="G46:H46"/>
    <mergeCell ref="D41:F41"/>
    <mergeCell ref="D37:F37"/>
    <mergeCell ref="D40:F40"/>
    <mergeCell ref="G33:H33"/>
    <mergeCell ref="D39:F39"/>
    <mergeCell ref="D46:F46"/>
    <mergeCell ref="D44:F44"/>
    <mergeCell ref="D35:F35"/>
    <mergeCell ref="G40:H40"/>
    <mergeCell ref="G48:H48"/>
    <mergeCell ref="G41:H41"/>
    <mergeCell ref="G45:H45"/>
    <mergeCell ref="G39:H39"/>
    <mergeCell ref="D27:F27"/>
    <mergeCell ref="G26:H26"/>
    <mergeCell ref="D29:F29"/>
    <mergeCell ref="G27:H27"/>
    <mergeCell ref="G37:H37"/>
    <mergeCell ref="G38:H38"/>
    <mergeCell ref="G29:H29"/>
    <mergeCell ref="G35:H35"/>
    <mergeCell ref="G28:H28"/>
    <mergeCell ref="G30:H30"/>
    <mergeCell ref="D25:F25"/>
    <mergeCell ref="G44:H44"/>
    <mergeCell ref="G43:H43"/>
    <mergeCell ref="D42:F42"/>
    <mergeCell ref="G42:H42"/>
    <mergeCell ref="G31:H31"/>
    <mergeCell ref="D28:F28"/>
    <mergeCell ref="G32:H32"/>
    <mergeCell ref="G25:H25"/>
    <mergeCell ref="D26:F26"/>
    <mergeCell ref="D16:F16"/>
    <mergeCell ref="G16:H16"/>
    <mergeCell ref="G22:H22"/>
    <mergeCell ref="D21:F21"/>
    <mergeCell ref="G21:H21"/>
    <mergeCell ref="D23:F23"/>
    <mergeCell ref="G23:H23"/>
    <mergeCell ref="D22:F22"/>
    <mergeCell ref="D19:F19"/>
    <mergeCell ref="G17:H17"/>
    <mergeCell ref="G13:H13"/>
    <mergeCell ref="G15:H15"/>
    <mergeCell ref="G14:H14"/>
    <mergeCell ref="D13:F13"/>
    <mergeCell ref="D14:F14"/>
    <mergeCell ref="D15:F15"/>
    <mergeCell ref="D20:F20"/>
    <mergeCell ref="G24:H24"/>
    <mergeCell ref="D18:F18"/>
    <mergeCell ref="G20:H20"/>
    <mergeCell ref="G19:H19"/>
    <mergeCell ref="G18:H18"/>
    <mergeCell ref="D17:F17"/>
    <mergeCell ref="D24:F24"/>
    <mergeCell ref="D9:F9"/>
    <mergeCell ref="G9:H9"/>
    <mergeCell ref="D11:F11"/>
    <mergeCell ref="D12:F12"/>
    <mergeCell ref="G12:H12"/>
    <mergeCell ref="G11:H11"/>
    <mergeCell ref="D10:F10"/>
    <mergeCell ref="G10:H10"/>
  </mergeCells>
  <phoneticPr fontId="4" type="noConversion"/>
  <pageMargins left="0.17" right="0.16" top="0.22" bottom="0.2" header="0.2" footer="0.46"/>
  <pageSetup scale="72" orientation="landscape" r:id="rId1"/>
  <headerFooter alignWithMargins="0"/>
  <rowBreaks count="1" manualBreakCount="1">
    <brk id="48" max="21" man="1"/>
  </rowBreaks>
  <ignoredErrors>
    <ignoredError sqref="C66:V66"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7388-2E10-4297-B276-BEFFB799E6F7}">
  <sheetPr codeName="Sheet10">
    <tabColor rgb="FFFFFF00"/>
    <pageSetUpPr fitToPage="1"/>
  </sheetPr>
  <dimension ref="A1:V33"/>
  <sheetViews>
    <sheetView view="pageBreakPreview" zoomScale="85" zoomScaleNormal="85" zoomScaleSheetLayoutView="85" workbookViewId="0">
      <selection activeCell="A18" sqref="A18"/>
    </sheetView>
  </sheetViews>
  <sheetFormatPr defaultRowHeight="14.4" x14ac:dyDescent="0.3"/>
  <cols>
    <col min="1" max="1" width="25.109375" customWidth="1"/>
    <col min="3" max="22" width="8.33203125" customWidth="1"/>
  </cols>
  <sheetData>
    <row r="1" spans="1:22" s="168" customFormat="1" ht="15.6" x14ac:dyDescent="0.3">
      <c r="A1" s="17" t="s">
        <v>236</v>
      </c>
    </row>
    <row r="2" spans="1:22" s="168" customFormat="1" ht="15.6" x14ac:dyDescent="0.3">
      <c r="A2" s="17" t="s">
        <v>125</v>
      </c>
    </row>
    <row r="3" spans="1:22" s="168" customFormat="1" ht="15.6" x14ac:dyDescent="0.3">
      <c r="A3" s="246">
        <f>+'Facility Data'!C5</f>
        <v>0</v>
      </c>
    </row>
    <row r="4" spans="1:22" s="168" customFormat="1" ht="15.6" x14ac:dyDescent="0.3">
      <c r="A4" s="17" t="s">
        <v>132</v>
      </c>
    </row>
    <row r="5" spans="1:22" s="170" customFormat="1" ht="13.8" x14ac:dyDescent="0.25"/>
    <row r="6" spans="1:22" s="170" customFormat="1" ht="13.8" x14ac:dyDescent="0.25">
      <c r="B6" s="238"/>
      <c r="C6" s="96" t="s">
        <v>134</v>
      </c>
      <c r="D6" s="96"/>
      <c r="E6" s="96"/>
      <c r="F6" s="96"/>
      <c r="G6" s="96"/>
      <c r="H6" s="96"/>
      <c r="I6" s="96"/>
      <c r="J6" s="96"/>
      <c r="K6" s="96"/>
      <c r="L6" s="96"/>
      <c r="M6" s="96"/>
      <c r="N6" s="208"/>
      <c r="O6" s="208"/>
      <c r="P6" s="208"/>
      <c r="Q6" s="208"/>
      <c r="R6" s="96"/>
      <c r="S6" s="96"/>
      <c r="T6" s="96"/>
      <c r="U6" s="96"/>
      <c r="V6" s="96"/>
    </row>
    <row r="7" spans="1:22" s="170" customFormat="1" thickBot="1" x14ac:dyDescent="0.3">
      <c r="A7" s="104" t="s">
        <v>133</v>
      </c>
      <c r="B7" s="239" t="s">
        <v>82</v>
      </c>
      <c r="C7" s="230">
        <f>+'Facility Data'!E9+1</f>
        <v>1</v>
      </c>
      <c r="D7" s="229">
        <f t="shared" ref="D7:V7" si="0">+C7+1</f>
        <v>2</v>
      </c>
      <c r="E7" s="229">
        <f t="shared" si="0"/>
        <v>3</v>
      </c>
      <c r="F7" s="229">
        <f t="shared" si="0"/>
        <v>4</v>
      </c>
      <c r="G7" s="229">
        <f t="shared" si="0"/>
        <v>5</v>
      </c>
      <c r="H7" s="229">
        <f t="shared" si="0"/>
        <v>6</v>
      </c>
      <c r="I7" s="229">
        <f t="shared" si="0"/>
        <v>7</v>
      </c>
      <c r="J7" s="229">
        <f t="shared" si="0"/>
        <v>8</v>
      </c>
      <c r="K7" s="229">
        <f t="shared" si="0"/>
        <v>9</v>
      </c>
      <c r="L7" s="229">
        <f t="shared" si="0"/>
        <v>10</v>
      </c>
      <c r="M7" s="229">
        <f t="shared" si="0"/>
        <v>11</v>
      </c>
      <c r="N7" s="229">
        <f t="shared" si="0"/>
        <v>12</v>
      </c>
      <c r="O7" s="229">
        <f t="shared" si="0"/>
        <v>13</v>
      </c>
      <c r="P7" s="229">
        <f t="shared" si="0"/>
        <v>14</v>
      </c>
      <c r="Q7" s="229">
        <f t="shared" si="0"/>
        <v>15</v>
      </c>
      <c r="R7" s="229">
        <f t="shared" si="0"/>
        <v>16</v>
      </c>
      <c r="S7" s="229">
        <f t="shared" si="0"/>
        <v>17</v>
      </c>
      <c r="T7" s="229">
        <f t="shared" si="0"/>
        <v>18</v>
      </c>
      <c r="U7" s="229">
        <f t="shared" si="0"/>
        <v>19</v>
      </c>
      <c r="V7" s="230">
        <f t="shared" si="0"/>
        <v>20</v>
      </c>
    </row>
    <row r="8" spans="1:22" s="170" customFormat="1" ht="13.8" x14ac:dyDescent="0.25">
      <c r="A8" s="18" t="s">
        <v>126</v>
      </c>
      <c r="B8" s="144">
        <f>+'Future Supply'!B63+'Future Supply'!B64-('Future Demand'!C9+'Future Demand'!C10+'Future Demand'!C12+'Future Demand'!C13+'Future Demand'!C14)</f>
        <v>0</v>
      </c>
      <c r="C8" s="145">
        <f>+'Future Supply'!C63+'Future Supply'!C64-('Future Demand'!D9+'Future Demand'!D10+'Future Demand'!D12+'Future Demand'!D13+'Future Demand'!D14)</f>
        <v>0</v>
      </c>
      <c r="D8" s="146">
        <f>+'Future Supply'!D63+'Future Supply'!D64-('Future Demand'!E9+'Future Demand'!E10+'Future Demand'!E12+'Future Demand'!E13+'Future Demand'!E14)</f>
        <v>0</v>
      </c>
      <c r="E8" s="146">
        <f>+'Future Supply'!E63+'Future Supply'!E64-('Future Demand'!F9+'Future Demand'!F10+'Future Demand'!F12+'Future Demand'!F13+'Future Demand'!F14)</f>
        <v>0</v>
      </c>
      <c r="F8" s="146">
        <f>+'Future Supply'!F63+'Future Supply'!F64-('Future Demand'!G9+'Future Demand'!G10+'Future Demand'!G12+'Future Demand'!G13+'Future Demand'!G14)</f>
        <v>0</v>
      </c>
      <c r="G8" s="146">
        <f>+'Future Supply'!G63+'Future Supply'!G64-('Future Demand'!H9+'Future Demand'!H10+'Future Demand'!H12+'Future Demand'!H13+'Future Demand'!H14)</f>
        <v>0</v>
      </c>
      <c r="H8" s="146">
        <f>+'Future Supply'!H63+'Future Supply'!H64-('Future Demand'!I9+'Future Demand'!I10+'Future Demand'!I12+'Future Demand'!I13+'Future Demand'!I14)</f>
        <v>0</v>
      </c>
      <c r="I8" s="146">
        <f>+'Future Supply'!I63+'Future Supply'!I64-('Future Demand'!J9+'Future Demand'!J10+'Future Demand'!J12+'Future Demand'!J13+'Future Demand'!J14)</f>
        <v>0</v>
      </c>
      <c r="J8" s="146">
        <f>+'Future Supply'!J63+'Future Supply'!J64-('Future Demand'!K9+'Future Demand'!K10+'Future Demand'!K12+'Future Demand'!K13+'Future Demand'!K14)</f>
        <v>0</v>
      </c>
      <c r="K8" s="146">
        <f>+'Future Supply'!K63+'Future Supply'!K64-('Future Demand'!L9+'Future Demand'!L10+'Future Demand'!L12+'Future Demand'!L13+'Future Demand'!L14)</f>
        <v>0</v>
      </c>
      <c r="L8" s="146">
        <f>+'Future Supply'!L63+'Future Supply'!L64-('Future Demand'!M9+'Future Demand'!M10+'Future Demand'!M12+'Future Demand'!M13+'Future Demand'!M14)</f>
        <v>0</v>
      </c>
      <c r="M8" s="146">
        <f>+'Future Supply'!M63+'Future Supply'!M64-('Future Demand'!N9+'Future Demand'!N10+'Future Demand'!N12+'Future Demand'!N13+'Future Demand'!N14)</f>
        <v>0</v>
      </c>
      <c r="N8" s="146">
        <f>+'Future Supply'!N63+'Future Supply'!N64-('Future Demand'!O9+'Future Demand'!O10+'Future Demand'!O12+'Future Demand'!O13+'Future Demand'!O14)</f>
        <v>0</v>
      </c>
      <c r="O8" s="146">
        <f>+'Future Supply'!O63+'Future Supply'!O64-('Future Demand'!P9+'Future Demand'!P10+'Future Demand'!P12+'Future Demand'!P13+'Future Demand'!P14)</f>
        <v>0</v>
      </c>
      <c r="P8" s="146">
        <f>+'Future Supply'!P63+'Future Supply'!P64-('Future Demand'!Q9+'Future Demand'!Q10+'Future Demand'!Q12+'Future Demand'!Q13+'Future Demand'!Q14)</f>
        <v>0</v>
      </c>
      <c r="Q8" s="146">
        <f>+'Future Supply'!Q63+'Future Supply'!Q64-('Future Demand'!R9+'Future Demand'!R10+'Future Demand'!R12+'Future Demand'!R13+'Future Demand'!R14)</f>
        <v>0</v>
      </c>
      <c r="R8" s="146">
        <f>+'Future Supply'!R63+'Future Supply'!R64-('Future Demand'!S9+'Future Demand'!S10+'Future Demand'!S12+'Future Demand'!S13+'Future Demand'!S14)</f>
        <v>0</v>
      </c>
      <c r="S8" s="146">
        <f>+'Future Supply'!S63+'Future Supply'!S64-('Future Demand'!T9+'Future Demand'!T10+'Future Demand'!T12+'Future Demand'!T13+'Future Demand'!T14)</f>
        <v>0</v>
      </c>
      <c r="T8" s="146">
        <f>+'Future Supply'!T63+'Future Supply'!T64-('Future Demand'!U9+'Future Demand'!U10+'Future Demand'!U12+'Future Demand'!U13+'Future Demand'!U14)</f>
        <v>0</v>
      </c>
      <c r="U8" s="146">
        <f>+'Future Supply'!U63+'Future Supply'!U64-('Future Demand'!V9+'Future Demand'!V10+'Future Demand'!V12+'Future Demand'!V13+'Future Demand'!V14)</f>
        <v>0</v>
      </c>
      <c r="V8" s="145">
        <f>+'Future Supply'!V63+'Future Supply'!V64-('Future Demand'!W9+'Future Demand'!W10+'Future Demand'!W12+'Future Demand'!W13+'Future Demand'!W14)</f>
        <v>0</v>
      </c>
    </row>
    <row r="9" spans="1:22" s="170" customFormat="1" ht="13.8" x14ac:dyDescent="0.25">
      <c r="A9" s="18" t="s">
        <v>5</v>
      </c>
      <c r="B9" s="144">
        <f>+'Future Supply'!B65-'Future Demand'!C11</f>
        <v>0</v>
      </c>
      <c r="C9" s="145">
        <f>+'Future Supply'!C65-'Future Demand'!D11</f>
        <v>0</v>
      </c>
      <c r="D9" s="146">
        <f>+'Future Supply'!D65-'Future Demand'!E11</f>
        <v>0</v>
      </c>
      <c r="E9" s="146">
        <f>+'Future Supply'!E65-'Future Demand'!F11</f>
        <v>0</v>
      </c>
      <c r="F9" s="146">
        <f>+'Future Supply'!F65-'Future Demand'!G11</f>
        <v>0</v>
      </c>
      <c r="G9" s="146">
        <f>+'Future Supply'!G65-'Future Demand'!H11</f>
        <v>0</v>
      </c>
      <c r="H9" s="146">
        <f>+'Future Supply'!H65-'Future Demand'!I11</f>
        <v>0</v>
      </c>
      <c r="I9" s="146">
        <f>+'Future Supply'!I65-'Future Demand'!J11</f>
        <v>0</v>
      </c>
      <c r="J9" s="146">
        <f>+'Future Supply'!J65-'Future Demand'!K11</f>
        <v>0</v>
      </c>
      <c r="K9" s="146">
        <f>+'Future Supply'!K65-'Future Demand'!L11</f>
        <v>0</v>
      </c>
      <c r="L9" s="146">
        <f>+'Future Supply'!L65-'Future Demand'!M11</f>
        <v>0</v>
      </c>
      <c r="M9" s="146">
        <f>+'Future Supply'!M65-'Future Demand'!N11</f>
        <v>0</v>
      </c>
      <c r="N9" s="146">
        <f>+'Future Supply'!N65-'Future Demand'!O11</f>
        <v>0</v>
      </c>
      <c r="O9" s="146">
        <f>+'Future Supply'!O65-'Future Demand'!P11</f>
        <v>0</v>
      </c>
      <c r="P9" s="146">
        <f>+'Future Supply'!P65-'Future Demand'!Q11</f>
        <v>0</v>
      </c>
      <c r="Q9" s="146">
        <f>+'Future Supply'!Q65-'Future Demand'!R11</f>
        <v>0</v>
      </c>
      <c r="R9" s="146">
        <f>+'Future Supply'!R65-'Future Demand'!S11</f>
        <v>0</v>
      </c>
      <c r="S9" s="146">
        <f>+'Future Supply'!S65-'Future Demand'!T11</f>
        <v>0</v>
      </c>
      <c r="T9" s="146">
        <f>+'Future Supply'!T65-'Future Demand'!U11</f>
        <v>0</v>
      </c>
      <c r="U9" s="146">
        <f>+'Future Supply'!U65-'Future Demand'!V11</f>
        <v>0</v>
      </c>
      <c r="V9" s="145">
        <f>+'Future Supply'!V65-'Future Demand'!W11</f>
        <v>0</v>
      </c>
    </row>
    <row r="10" spans="1:22" s="170" customFormat="1" ht="13.8" x14ac:dyDescent="0.25">
      <c r="A10" s="18" t="s">
        <v>127</v>
      </c>
      <c r="B10" s="144">
        <f>+'Future Supply'!B66-('Future Demand'!C20+'Future Demand'!C25)</f>
        <v>0</v>
      </c>
      <c r="C10" s="145">
        <f>+'Future Supply'!C66-('Future Demand'!D20+'Future Demand'!D25)</f>
        <v>0</v>
      </c>
      <c r="D10" s="146">
        <f>+'Future Supply'!D66-('Future Demand'!E20+'Future Demand'!E25)</f>
        <v>0</v>
      </c>
      <c r="E10" s="146">
        <f>+'Future Supply'!E66-('Future Demand'!F20+'Future Demand'!F25)</f>
        <v>0</v>
      </c>
      <c r="F10" s="146">
        <f>+'Future Supply'!F66-('Future Demand'!G20+'Future Demand'!G25)</f>
        <v>0</v>
      </c>
      <c r="G10" s="146">
        <f>+'Future Supply'!G66-('Future Demand'!H20+'Future Demand'!H25)</f>
        <v>0</v>
      </c>
      <c r="H10" s="146">
        <f>+'Future Supply'!H66-('Future Demand'!I20+'Future Demand'!I25)</f>
        <v>0</v>
      </c>
      <c r="I10" s="146">
        <f>+'Future Supply'!I66-('Future Demand'!J20+'Future Demand'!J25)</f>
        <v>0</v>
      </c>
      <c r="J10" s="146">
        <f>+'Future Supply'!J66-('Future Demand'!K20+'Future Demand'!K25)</f>
        <v>0</v>
      </c>
      <c r="K10" s="146">
        <f>+'Future Supply'!K66-('Future Demand'!L20+'Future Demand'!L25)</f>
        <v>0</v>
      </c>
      <c r="L10" s="146">
        <f>+'Future Supply'!L66-('Future Demand'!M20+'Future Demand'!M25)</f>
        <v>0</v>
      </c>
      <c r="M10" s="146">
        <f>+'Future Supply'!M66-('Future Demand'!N20+'Future Demand'!N25)</f>
        <v>0</v>
      </c>
      <c r="N10" s="146">
        <f>+'Future Supply'!N66-('Future Demand'!O20+'Future Demand'!O25)</f>
        <v>0</v>
      </c>
      <c r="O10" s="146">
        <f>+'Future Supply'!O66-('Future Demand'!P20+'Future Demand'!P25)</f>
        <v>0</v>
      </c>
      <c r="P10" s="146">
        <f>+'Future Supply'!P66-('Future Demand'!Q20+'Future Demand'!Q25)</f>
        <v>0</v>
      </c>
      <c r="Q10" s="146">
        <f>+'Future Supply'!Q66-('Future Demand'!R20+'Future Demand'!R25)</f>
        <v>0</v>
      </c>
      <c r="R10" s="146">
        <f>+'Future Supply'!R66-('Future Demand'!S20+'Future Demand'!S25)</f>
        <v>0</v>
      </c>
      <c r="S10" s="146">
        <f>+'Future Supply'!S66-('Future Demand'!T20+'Future Demand'!T25)</f>
        <v>0</v>
      </c>
      <c r="T10" s="146">
        <f>+'Future Supply'!T66-('Future Demand'!U20+'Future Demand'!U25)</f>
        <v>0</v>
      </c>
      <c r="U10" s="146">
        <f>+'Future Supply'!U66-('Future Demand'!V20+'Future Demand'!V25)</f>
        <v>0</v>
      </c>
      <c r="V10" s="145">
        <f>+'Future Supply'!V66-('Future Demand'!W20+'Future Demand'!W25)</f>
        <v>0</v>
      </c>
    </row>
    <row r="11" spans="1:22" s="170" customFormat="1" ht="13.8" x14ac:dyDescent="0.25">
      <c r="A11" s="18" t="s">
        <v>129</v>
      </c>
      <c r="B11" s="144">
        <f>+'Future Supply'!B67</f>
        <v>0</v>
      </c>
      <c r="C11" s="145">
        <f>+'Future Supply'!C67</f>
        <v>0</v>
      </c>
      <c r="D11" s="146">
        <f>+'Future Supply'!D67</f>
        <v>0</v>
      </c>
      <c r="E11" s="146">
        <f>+'Future Supply'!E67</f>
        <v>0</v>
      </c>
      <c r="F11" s="146">
        <f>+'Future Supply'!F67</f>
        <v>0</v>
      </c>
      <c r="G11" s="146">
        <f>+'Future Supply'!G67</f>
        <v>0</v>
      </c>
      <c r="H11" s="146">
        <f>+'Future Supply'!H67</f>
        <v>0</v>
      </c>
      <c r="I11" s="146">
        <f>+'Future Supply'!I67</f>
        <v>0</v>
      </c>
      <c r="J11" s="146">
        <f>+'Future Supply'!J67</f>
        <v>0</v>
      </c>
      <c r="K11" s="146">
        <f>+'Future Supply'!K67</f>
        <v>0</v>
      </c>
      <c r="L11" s="146">
        <f>+'Future Supply'!L67</f>
        <v>0</v>
      </c>
      <c r="M11" s="146">
        <f>+'Future Supply'!M67</f>
        <v>0</v>
      </c>
      <c r="N11" s="146">
        <f>+'Future Supply'!N67</f>
        <v>0</v>
      </c>
      <c r="O11" s="146">
        <f>+'Future Supply'!O67</f>
        <v>0</v>
      </c>
      <c r="P11" s="146">
        <f>+'Future Supply'!P67</f>
        <v>0</v>
      </c>
      <c r="Q11" s="146">
        <f>+'Future Supply'!Q67</f>
        <v>0</v>
      </c>
      <c r="R11" s="146">
        <f>+'Future Supply'!R67</f>
        <v>0</v>
      </c>
      <c r="S11" s="146">
        <f>+'Future Supply'!S67</f>
        <v>0</v>
      </c>
      <c r="T11" s="146">
        <f>+'Future Supply'!T67</f>
        <v>0</v>
      </c>
      <c r="U11" s="146">
        <f>+'Future Supply'!U67</f>
        <v>0</v>
      </c>
      <c r="V11" s="145">
        <f>+'Future Supply'!V67</f>
        <v>0</v>
      </c>
    </row>
    <row r="12" spans="1:22" s="170" customFormat="1" ht="16.5" customHeight="1" thickBot="1" x14ac:dyDescent="0.3">
      <c r="A12" s="149" t="s">
        <v>153</v>
      </c>
      <c r="B12" s="247">
        <f t="shared" ref="B12:V12" si="1">SUM(B8:B11)</f>
        <v>0</v>
      </c>
      <c r="C12" s="248">
        <f t="shared" si="1"/>
        <v>0</v>
      </c>
      <c r="D12" s="249">
        <f t="shared" si="1"/>
        <v>0</v>
      </c>
      <c r="E12" s="249">
        <f t="shared" si="1"/>
        <v>0</v>
      </c>
      <c r="F12" s="249">
        <f t="shared" si="1"/>
        <v>0</v>
      </c>
      <c r="G12" s="249">
        <f t="shared" si="1"/>
        <v>0</v>
      </c>
      <c r="H12" s="249">
        <f t="shared" si="1"/>
        <v>0</v>
      </c>
      <c r="I12" s="249">
        <f t="shared" si="1"/>
        <v>0</v>
      </c>
      <c r="J12" s="249">
        <f t="shared" si="1"/>
        <v>0</v>
      </c>
      <c r="K12" s="249">
        <f t="shared" si="1"/>
        <v>0</v>
      </c>
      <c r="L12" s="249">
        <f t="shared" si="1"/>
        <v>0</v>
      </c>
      <c r="M12" s="249">
        <f t="shared" si="1"/>
        <v>0</v>
      </c>
      <c r="N12" s="249">
        <f t="shared" si="1"/>
        <v>0</v>
      </c>
      <c r="O12" s="249">
        <f t="shared" si="1"/>
        <v>0</v>
      </c>
      <c r="P12" s="249">
        <f t="shared" si="1"/>
        <v>0</v>
      </c>
      <c r="Q12" s="249">
        <f t="shared" si="1"/>
        <v>0</v>
      </c>
      <c r="R12" s="249">
        <f t="shared" si="1"/>
        <v>0</v>
      </c>
      <c r="S12" s="249">
        <f t="shared" si="1"/>
        <v>0</v>
      </c>
      <c r="T12" s="249">
        <f t="shared" si="1"/>
        <v>0</v>
      </c>
      <c r="U12" s="249">
        <f t="shared" si="1"/>
        <v>0</v>
      </c>
      <c r="V12" s="248">
        <f t="shared" si="1"/>
        <v>0</v>
      </c>
    </row>
    <row r="13" spans="1:22" s="170" customFormat="1" thickTop="1" x14ac:dyDescent="0.25"/>
    <row r="14" spans="1:22" s="170" customFormat="1" ht="13.8" x14ac:dyDescent="0.25"/>
    <row r="15" spans="1:22" s="170" customFormat="1" ht="13.8" x14ac:dyDescent="0.25"/>
    <row r="16" spans="1:22" s="170" customFormat="1" ht="13.8" x14ac:dyDescent="0.25"/>
    <row r="17" s="170" customFormat="1" ht="13.8" x14ac:dyDescent="0.25"/>
    <row r="18" s="170" customFormat="1" ht="13.8" x14ac:dyDescent="0.25"/>
    <row r="19" s="170" customFormat="1" ht="13.8" x14ac:dyDescent="0.25"/>
    <row r="20" s="170" customFormat="1" ht="13.8" x14ac:dyDescent="0.25"/>
    <row r="21" s="170" customFormat="1" ht="13.8" x14ac:dyDescent="0.25"/>
    <row r="22" s="170" customFormat="1" ht="13.8" x14ac:dyDescent="0.25"/>
    <row r="23" s="170" customFormat="1" ht="13.8" x14ac:dyDescent="0.25"/>
    <row r="24" s="170" customFormat="1" ht="13.8" x14ac:dyDescent="0.25"/>
    <row r="25" s="170" customFormat="1" ht="13.8" x14ac:dyDescent="0.25"/>
    <row r="26" s="170" customFormat="1" ht="13.8" x14ac:dyDescent="0.25"/>
    <row r="27" s="170" customFormat="1" ht="13.8" x14ac:dyDescent="0.25"/>
    <row r="28" s="170" customFormat="1" ht="13.8" x14ac:dyDescent="0.25"/>
    <row r="29" s="170" customFormat="1" ht="13.8" x14ac:dyDescent="0.25"/>
    <row r="30" s="170" customFormat="1" ht="13.8" x14ac:dyDescent="0.25"/>
    <row r="31" s="170" customFormat="1" ht="13.8" x14ac:dyDescent="0.25"/>
    <row r="32" s="170" customFormat="1" ht="13.8" x14ac:dyDescent="0.25"/>
    <row r="33" s="170" customFormat="1" ht="13.8" x14ac:dyDescent="0.25"/>
  </sheetData>
  <sheetProtection password="DDF9" sheet="1"/>
  <phoneticPr fontId="4" type="noConversion"/>
  <pageMargins left="0.17" right="0.17" top="0.72" bottom="0.56999999999999995" header="0.5" footer="0.5"/>
  <pageSetup scale="67"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2DDA9-7EE0-4D26-BD4B-208DB387DD9F}">
  <sheetPr codeName="Sheet5">
    <pageSetUpPr fitToPage="1"/>
  </sheetPr>
  <dimension ref="A1:R45"/>
  <sheetViews>
    <sheetView zoomScale="75" workbookViewId="0">
      <selection activeCell="P19" sqref="P19"/>
    </sheetView>
  </sheetViews>
  <sheetFormatPr defaultRowHeight="14.4" x14ac:dyDescent="0.3"/>
  <cols>
    <col min="1" max="1" width="3.5546875" style="8" customWidth="1"/>
    <col min="2" max="2" width="22.33203125" style="8" customWidth="1"/>
    <col min="3" max="10" width="8.33203125" style="8" customWidth="1"/>
    <col min="11" max="14" width="9.109375" style="8" customWidth="1"/>
    <col min="15" max="15" width="25.6640625" style="8" customWidth="1"/>
    <col min="16" max="18" width="9.109375" style="8" customWidth="1"/>
  </cols>
  <sheetData>
    <row r="1" spans="1:15" s="7" customFormat="1" ht="15.6" x14ac:dyDescent="0.3">
      <c r="A1" s="287" t="s">
        <v>45</v>
      </c>
      <c r="B1" s="264"/>
      <c r="C1" s="264"/>
      <c r="D1" s="264"/>
      <c r="E1" s="264"/>
      <c r="F1" s="264"/>
      <c r="G1" s="264"/>
      <c r="H1" s="264"/>
      <c r="I1" s="264"/>
      <c r="J1" s="264"/>
      <c r="K1" s="264"/>
      <c r="L1" s="264"/>
      <c r="M1" s="264"/>
      <c r="N1" s="264"/>
      <c r="O1" s="264"/>
    </row>
    <row r="2" spans="1:15" s="7" customFormat="1" ht="15.6" x14ac:dyDescent="0.3">
      <c r="A2" s="287" t="s">
        <v>101</v>
      </c>
      <c r="B2" s="264"/>
      <c r="C2" s="264"/>
      <c r="D2" s="264"/>
      <c r="E2" s="264"/>
      <c r="F2" s="264"/>
      <c r="G2" s="264"/>
      <c r="H2" s="264"/>
      <c r="I2" s="264"/>
      <c r="J2" s="264"/>
      <c r="K2" s="264"/>
      <c r="L2" s="264"/>
      <c r="M2" s="264"/>
      <c r="N2" s="264"/>
      <c r="O2" s="264"/>
    </row>
    <row r="3" spans="1:15" s="7" customFormat="1" x14ac:dyDescent="0.3">
      <c r="A3" s="288">
        <f>+'Facility Data'!C5</f>
        <v>0</v>
      </c>
      <c r="B3" s="264"/>
      <c r="C3" s="264"/>
      <c r="D3" s="264"/>
      <c r="E3" s="264"/>
      <c r="F3" s="264"/>
      <c r="G3" s="264"/>
      <c r="H3" s="264"/>
      <c r="I3" s="264"/>
      <c r="J3" s="264"/>
      <c r="K3" s="264"/>
      <c r="L3" s="264"/>
      <c r="M3" s="264"/>
      <c r="N3" s="264"/>
      <c r="O3" s="264"/>
    </row>
    <row r="4" spans="1:15" s="7" customFormat="1" x14ac:dyDescent="0.3">
      <c r="A4" s="288" t="s">
        <v>121</v>
      </c>
      <c r="B4" s="264"/>
      <c r="C4" s="342" t="s">
        <v>193</v>
      </c>
      <c r="D4" s="342"/>
      <c r="E4" s="342"/>
      <c r="F4" s="342"/>
      <c r="G4" s="342"/>
      <c r="H4" s="342"/>
      <c r="I4" s="342"/>
      <c r="J4" s="342"/>
      <c r="K4" s="342"/>
      <c r="L4" s="342"/>
      <c r="M4" s="342"/>
      <c r="N4" s="342"/>
      <c r="O4" s="342"/>
    </row>
    <row r="5" spans="1:15" x14ac:dyDescent="0.3">
      <c r="A5" s="265"/>
      <c r="B5" s="266"/>
      <c r="C5" s="342"/>
      <c r="D5" s="342"/>
      <c r="E5" s="342"/>
      <c r="F5" s="342"/>
      <c r="G5" s="342"/>
      <c r="H5" s="342"/>
      <c r="I5" s="342"/>
      <c r="J5" s="342"/>
      <c r="K5" s="342"/>
      <c r="L5" s="342"/>
      <c r="M5" s="342"/>
      <c r="N5" s="342"/>
      <c r="O5" s="342"/>
    </row>
    <row r="6" spans="1:15" ht="15.6" x14ac:dyDescent="0.3">
      <c r="A6" s="267"/>
      <c r="B6" s="268"/>
      <c r="C6" s="342"/>
      <c r="D6" s="342"/>
      <c r="E6" s="342"/>
      <c r="F6" s="342"/>
      <c r="G6" s="342"/>
      <c r="H6" s="342"/>
      <c r="I6" s="342"/>
      <c r="J6" s="342"/>
      <c r="K6" s="342"/>
      <c r="L6" s="342"/>
      <c r="M6" s="342"/>
      <c r="N6" s="342"/>
      <c r="O6" s="342"/>
    </row>
    <row r="7" spans="1:15" s="7" customFormat="1" x14ac:dyDescent="0.3">
      <c r="A7" s="273"/>
      <c r="B7" s="274"/>
      <c r="C7" s="275" t="s">
        <v>94</v>
      </c>
      <c r="D7" s="275"/>
      <c r="E7" s="275"/>
      <c r="F7" s="275" t="s">
        <v>95</v>
      </c>
      <c r="G7" s="275"/>
      <c r="H7" s="275"/>
      <c r="I7" s="275" t="s">
        <v>96</v>
      </c>
      <c r="J7" s="275"/>
      <c r="K7" s="269"/>
      <c r="L7" s="264"/>
      <c r="M7" s="264"/>
      <c r="N7" s="264"/>
      <c r="O7" s="264"/>
    </row>
    <row r="8" spans="1:15" s="7" customFormat="1" ht="45.75" customHeight="1" x14ac:dyDescent="0.3">
      <c r="A8" s="276"/>
      <c r="B8" s="277" t="s">
        <v>147</v>
      </c>
      <c r="C8" s="278" t="s">
        <v>144</v>
      </c>
      <c r="D8" s="278" t="s">
        <v>145</v>
      </c>
      <c r="E8" s="278" t="s">
        <v>146</v>
      </c>
      <c r="F8" s="278" t="s">
        <v>144</v>
      </c>
      <c r="G8" s="278" t="s">
        <v>145</v>
      </c>
      <c r="H8" s="278" t="s">
        <v>146</v>
      </c>
      <c r="I8" s="278" t="s">
        <v>145</v>
      </c>
      <c r="J8" s="278" t="s">
        <v>146</v>
      </c>
      <c r="K8" s="270"/>
      <c r="L8" s="264"/>
      <c r="M8" s="264"/>
      <c r="N8" s="264"/>
      <c r="O8" s="264"/>
    </row>
    <row r="9" spans="1:15" s="7" customFormat="1" x14ac:dyDescent="0.3">
      <c r="A9" s="279" t="s">
        <v>93</v>
      </c>
      <c r="B9" s="280"/>
      <c r="C9" s="281"/>
      <c r="D9" s="281"/>
      <c r="E9" s="281"/>
      <c r="F9" s="281"/>
      <c r="G9" s="281"/>
      <c r="H9" s="281"/>
      <c r="I9" s="281"/>
      <c r="J9" s="281"/>
      <c r="K9" s="269"/>
      <c r="L9" s="264"/>
      <c r="M9" s="264"/>
      <c r="N9" s="264"/>
      <c r="O9" s="264"/>
    </row>
    <row r="10" spans="1:15" s="7" customFormat="1" x14ac:dyDescent="0.3">
      <c r="A10" s="279"/>
      <c r="B10" s="280" t="s">
        <v>89</v>
      </c>
      <c r="C10" s="282">
        <v>0.4</v>
      </c>
      <c r="D10" s="282">
        <v>0.5</v>
      </c>
      <c r="E10" s="282">
        <v>0.6</v>
      </c>
      <c r="F10" s="282">
        <v>0.65</v>
      </c>
      <c r="G10" s="282">
        <v>0.7</v>
      </c>
      <c r="H10" s="282">
        <v>0.75</v>
      </c>
      <c r="I10" s="282">
        <v>0.8</v>
      </c>
      <c r="J10" s="282">
        <v>0.85</v>
      </c>
      <c r="K10" s="269"/>
      <c r="L10" s="264"/>
      <c r="M10" s="264"/>
      <c r="N10" s="264"/>
      <c r="O10" s="264"/>
    </row>
    <row r="11" spans="1:15" s="7" customFormat="1" x14ac:dyDescent="0.3">
      <c r="A11" s="279"/>
      <c r="B11" s="280" t="s">
        <v>90</v>
      </c>
      <c r="C11" s="282">
        <v>0.4</v>
      </c>
      <c r="D11" s="282">
        <v>0.45</v>
      </c>
      <c r="E11" s="282">
        <v>0.5</v>
      </c>
      <c r="F11" s="282">
        <v>0.55000000000000004</v>
      </c>
      <c r="G11" s="282">
        <v>0.6</v>
      </c>
      <c r="H11" s="282">
        <v>0.65</v>
      </c>
      <c r="I11" s="282">
        <v>0.75</v>
      </c>
      <c r="J11" s="282">
        <v>0.8</v>
      </c>
      <c r="K11" s="269"/>
      <c r="L11" s="264"/>
      <c r="M11" s="264"/>
      <c r="N11" s="264"/>
      <c r="O11" s="264"/>
    </row>
    <row r="12" spans="1:15" s="7" customFormat="1" x14ac:dyDescent="0.3">
      <c r="A12" s="279"/>
      <c r="B12" s="280" t="s">
        <v>5</v>
      </c>
      <c r="C12" s="282">
        <v>0.7</v>
      </c>
      <c r="D12" s="282">
        <v>0.75</v>
      </c>
      <c r="E12" s="282">
        <v>0.75</v>
      </c>
      <c r="F12" s="282">
        <v>0.8</v>
      </c>
      <c r="G12" s="282">
        <v>0.8</v>
      </c>
      <c r="H12" s="282">
        <v>0.85</v>
      </c>
      <c r="I12" s="282">
        <v>0.85</v>
      </c>
      <c r="J12" s="282">
        <v>0.85</v>
      </c>
      <c r="K12" s="269"/>
      <c r="L12" s="264"/>
      <c r="M12" s="264"/>
      <c r="N12" s="264"/>
      <c r="O12" s="264"/>
    </row>
    <row r="13" spans="1:15" s="7" customFormat="1" x14ac:dyDescent="0.3">
      <c r="A13" s="279"/>
      <c r="B13" s="280" t="s">
        <v>87</v>
      </c>
      <c r="C13" s="282">
        <v>0.5</v>
      </c>
      <c r="D13" s="282">
        <v>0.6</v>
      </c>
      <c r="E13" s="282">
        <v>0.65</v>
      </c>
      <c r="F13" s="282">
        <v>0.7</v>
      </c>
      <c r="G13" s="282">
        <v>0.75</v>
      </c>
      <c r="H13" s="282">
        <v>0.75</v>
      </c>
      <c r="I13" s="282">
        <v>0.8</v>
      </c>
      <c r="J13" s="282">
        <v>0.85</v>
      </c>
      <c r="K13" s="269"/>
      <c r="L13" s="264"/>
      <c r="M13" s="264"/>
      <c r="N13" s="264"/>
      <c r="O13" s="264"/>
    </row>
    <row r="14" spans="1:15" s="7" customFormat="1" x14ac:dyDescent="0.3">
      <c r="A14" s="279"/>
      <c r="B14" s="280" t="s">
        <v>1</v>
      </c>
      <c r="C14" s="282">
        <v>0.15</v>
      </c>
      <c r="D14" s="282">
        <v>0.15</v>
      </c>
      <c r="E14" s="282">
        <v>0.2</v>
      </c>
      <c r="F14" s="282">
        <v>0.2</v>
      </c>
      <c r="G14" s="282">
        <v>0.25</v>
      </c>
      <c r="H14" s="282">
        <v>0.25</v>
      </c>
      <c r="I14" s="282">
        <v>0.3</v>
      </c>
      <c r="J14" s="282">
        <v>0.3</v>
      </c>
      <c r="K14" s="269"/>
      <c r="L14" s="264"/>
      <c r="M14" s="264"/>
      <c r="N14" s="264"/>
      <c r="O14" s="264"/>
    </row>
    <row r="15" spans="1:15" s="7" customFormat="1" x14ac:dyDescent="0.3">
      <c r="A15" s="279"/>
      <c r="B15" s="280" t="s">
        <v>91</v>
      </c>
      <c r="C15" s="282">
        <v>0.15</v>
      </c>
      <c r="D15" s="282">
        <v>0.2</v>
      </c>
      <c r="E15" s="282">
        <v>0.2</v>
      </c>
      <c r="F15" s="282">
        <v>0.25</v>
      </c>
      <c r="G15" s="282">
        <v>0.3</v>
      </c>
      <c r="H15" s="282">
        <v>0.3</v>
      </c>
      <c r="I15" s="282">
        <v>0.35</v>
      </c>
      <c r="J15" s="282">
        <v>0.35</v>
      </c>
      <c r="K15" s="269"/>
      <c r="L15" s="264"/>
      <c r="M15" s="264"/>
      <c r="N15" s="264"/>
      <c r="O15" s="264"/>
    </row>
    <row r="16" spans="1:15" s="7" customFormat="1" x14ac:dyDescent="0.3">
      <c r="A16" s="279" t="s">
        <v>92</v>
      </c>
      <c r="B16" s="280"/>
      <c r="C16" s="282"/>
      <c r="D16" s="282"/>
      <c r="E16" s="282"/>
      <c r="F16" s="282"/>
      <c r="G16" s="282"/>
      <c r="H16" s="282"/>
      <c r="I16" s="282"/>
      <c r="J16" s="282"/>
      <c r="K16" s="269"/>
      <c r="L16" s="264"/>
      <c r="M16" s="264"/>
      <c r="N16" s="264"/>
      <c r="O16" s="264"/>
    </row>
    <row r="17" spans="1:15" s="7" customFormat="1" x14ac:dyDescent="0.3">
      <c r="A17" s="280"/>
      <c r="B17" s="280" t="s">
        <v>62</v>
      </c>
      <c r="C17" s="282">
        <v>0.25</v>
      </c>
      <c r="D17" s="282">
        <v>0.25</v>
      </c>
      <c r="E17" s="282">
        <v>0.3</v>
      </c>
      <c r="F17" s="282">
        <v>0.3</v>
      </c>
      <c r="G17" s="282">
        <v>0.35</v>
      </c>
      <c r="H17" s="282">
        <v>0.4</v>
      </c>
      <c r="I17" s="282">
        <v>0.4</v>
      </c>
      <c r="J17" s="282">
        <v>0.45</v>
      </c>
      <c r="K17" s="269"/>
      <c r="L17" s="264"/>
      <c r="M17" s="264"/>
      <c r="N17" s="264"/>
      <c r="O17" s="264"/>
    </row>
    <row r="18" spans="1:15" s="7" customFormat="1" x14ac:dyDescent="0.3">
      <c r="A18" s="280"/>
      <c r="B18" s="280" t="s">
        <v>3</v>
      </c>
      <c r="C18" s="282">
        <v>0.25</v>
      </c>
      <c r="D18" s="282">
        <v>0.25</v>
      </c>
      <c r="E18" s="282">
        <v>0.3</v>
      </c>
      <c r="F18" s="282">
        <v>0.35</v>
      </c>
      <c r="G18" s="282">
        <v>0.35</v>
      </c>
      <c r="H18" s="282">
        <v>0.35</v>
      </c>
      <c r="I18" s="282">
        <v>0.4</v>
      </c>
      <c r="J18" s="282">
        <v>0.4</v>
      </c>
      <c r="K18" s="269"/>
      <c r="L18" s="264"/>
      <c r="M18" s="264"/>
      <c r="N18" s="264"/>
      <c r="O18" s="264"/>
    </row>
    <row r="19" spans="1:15" s="7" customFormat="1" x14ac:dyDescent="0.3">
      <c r="A19" s="280"/>
      <c r="B19" s="280" t="s">
        <v>97</v>
      </c>
      <c r="C19" s="282">
        <v>0.3</v>
      </c>
      <c r="D19" s="282">
        <v>0.35</v>
      </c>
      <c r="E19" s="282">
        <v>0.4</v>
      </c>
      <c r="F19" s="282">
        <v>0.4</v>
      </c>
      <c r="G19" s="282">
        <v>0.4</v>
      </c>
      <c r="H19" s="282">
        <v>0.45</v>
      </c>
      <c r="I19" s="282">
        <v>0.5</v>
      </c>
      <c r="J19" s="282">
        <v>0.6</v>
      </c>
      <c r="K19" s="269"/>
      <c r="L19" s="264"/>
      <c r="M19" s="264"/>
      <c r="N19" s="264"/>
      <c r="O19" s="264"/>
    </row>
    <row r="20" spans="1:15" s="7" customFormat="1" x14ac:dyDescent="0.3">
      <c r="A20" s="279" t="s">
        <v>65</v>
      </c>
      <c r="B20" s="280"/>
      <c r="C20" s="282"/>
      <c r="D20" s="282"/>
      <c r="E20" s="282"/>
      <c r="F20" s="282"/>
      <c r="G20" s="282"/>
      <c r="H20" s="282"/>
      <c r="I20" s="282"/>
      <c r="J20" s="282"/>
      <c r="K20" s="269"/>
      <c r="L20" s="264"/>
      <c r="M20" s="264"/>
      <c r="N20" s="264"/>
      <c r="O20" s="264"/>
    </row>
    <row r="21" spans="1:15" s="7" customFormat="1" x14ac:dyDescent="0.3">
      <c r="A21" s="280"/>
      <c r="B21" s="280" t="s">
        <v>4</v>
      </c>
      <c r="C21" s="282">
        <v>0.4</v>
      </c>
      <c r="D21" s="282">
        <v>0.4</v>
      </c>
      <c r="E21" s="282">
        <v>0.4</v>
      </c>
      <c r="F21" s="282">
        <v>0.4</v>
      </c>
      <c r="G21" s="282">
        <v>0.45</v>
      </c>
      <c r="H21" s="282">
        <v>0.45</v>
      </c>
      <c r="I21" s="282">
        <v>0.5</v>
      </c>
      <c r="J21" s="282">
        <v>0.6</v>
      </c>
      <c r="K21" s="269"/>
      <c r="L21" s="264"/>
      <c r="M21" s="264"/>
      <c r="N21" s="264"/>
      <c r="O21" s="264"/>
    </row>
    <row r="22" spans="1:15" s="7" customFormat="1" x14ac:dyDescent="0.3">
      <c r="A22" s="280"/>
      <c r="B22" s="280" t="s">
        <v>2</v>
      </c>
      <c r="C22" s="282">
        <v>0.45</v>
      </c>
      <c r="D22" s="282">
        <v>0.45</v>
      </c>
      <c r="E22" s="282">
        <v>0.45</v>
      </c>
      <c r="F22" s="282">
        <v>0.5</v>
      </c>
      <c r="G22" s="282">
        <v>0.5</v>
      </c>
      <c r="H22" s="282">
        <v>0.5</v>
      </c>
      <c r="I22" s="282">
        <v>0.55000000000000004</v>
      </c>
      <c r="J22" s="282">
        <v>0.6</v>
      </c>
      <c r="K22" s="269"/>
      <c r="L22" s="264"/>
      <c r="M22" s="264"/>
      <c r="N22" s="264"/>
      <c r="O22" s="264"/>
    </row>
    <row r="23" spans="1:15" s="7" customFormat="1" x14ac:dyDescent="0.3">
      <c r="A23" s="280"/>
      <c r="B23" s="280" t="s">
        <v>88</v>
      </c>
      <c r="C23" s="282">
        <v>0.4</v>
      </c>
      <c r="D23" s="282">
        <v>0.4</v>
      </c>
      <c r="E23" s="282">
        <v>0.4</v>
      </c>
      <c r="F23" s="282">
        <v>0.4</v>
      </c>
      <c r="G23" s="282">
        <v>0.45</v>
      </c>
      <c r="H23" s="282">
        <v>0.45</v>
      </c>
      <c r="I23" s="282">
        <v>0.5</v>
      </c>
      <c r="J23" s="282">
        <v>0.6</v>
      </c>
      <c r="K23" s="269"/>
      <c r="L23" s="264"/>
      <c r="M23" s="264"/>
      <c r="N23" s="264"/>
      <c r="O23" s="264"/>
    </row>
    <row r="24" spans="1:15" s="7" customFormat="1" x14ac:dyDescent="0.3">
      <c r="A24" s="283"/>
      <c r="B24" s="284"/>
      <c r="C24" s="284"/>
      <c r="D24" s="285"/>
      <c r="E24" s="285"/>
      <c r="F24" s="285"/>
      <c r="G24" s="285"/>
      <c r="H24" s="285"/>
      <c r="I24" s="285"/>
      <c r="J24" s="285"/>
      <c r="K24" s="269"/>
      <c r="L24" s="264"/>
      <c r="M24" s="264"/>
      <c r="N24" s="264"/>
      <c r="O24" s="264"/>
    </row>
    <row r="25" spans="1:15" s="7" customFormat="1" x14ac:dyDescent="0.3">
      <c r="A25" s="283"/>
      <c r="B25" s="284"/>
      <c r="C25" s="286" t="s">
        <v>98</v>
      </c>
      <c r="D25" s="286"/>
      <c r="E25" s="286" t="s">
        <v>100</v>
      </c>
      <c r="F25" s="286"/>
      <c r="G25" s="286"/>
      <c r="H25" s="286" t="s">
        <v>99</v>
      </c>
      <c r="I25" s="285"/>
      <c r="J25" s="285"/>
      <c r="K25" s="264"/>
      <c r="L25" s="264"/>
      <c r="M25" s="264"/>
      <c r="N25" s="264"/>
      <c r="O25" s="264"/>
    </row>
    <row r="26" spans="1:15" s="7" customFormat="1" x14ac:dyDescent="0.3">
      <c r="A26" s="271"/>
      <c r="B26" s="272"/>
      <c r="C26" s="272"/>
      <c r="D26" s="264"/>
      <c r="E26" s="264"/>
      <c r="F26" s="264"/>
      <c r="G26" s="264"/>
      <c r="H26" s="264"/>
      <c r="I26" s="264"/>
      <c r="J26" s="264"/>
      <c r="K26" s="264"/>
      <c r="L26" s="264"/>
      <c r="M26" s="264"/>
      <c r="N26" s="264"/>
      <c r="O26" s="264"/>
    </row>
    <row r="27" spans="1:15" s="7" customFormat="1" x14ac:dyDescent="0.3">
      <c r="A27" s="271"/>
      <c r="B27" s="272"/>
      <c r="C27" s="272"/>
      <c r="D27" s="264"/>
      <c r="E27" s="264"/>
      <c r="F27" s="264"/>
      <c r="G27" s="264"/>
      <c r="H27" s="264"/>
      <c r="I27" s="264"/>
      <c r="J27" s="264"/>
      <c r="K27" s="264"/>
      <c r="L27" s="264"/>
      <c r="M27" s="264"/>
      <c r="N27" s="264"/>
      <c r="O27" s="264"/>
    </row>
    <row r="28" spans="1:15" x14ac:dyDescent="0.3">
      <c r="A28" s="271"/>
      <c r="B28" s="272"/>
      <c r="C28" s="272"/>
      <c r="D28" s="266"/>
      <c r="E28" s="266"/>
      <c r="F28" s="266"/>
      <c r="G28" s="266"/>
      <c r="H28" s="266"/>
      <c r="I28" s="266"/>
      <c r="J28" s="266"/>
      <c r="K28" s="266"/>
      <c r="L28" s="266"/>
      <c r="M28" s="266"/>
      <c r="N28" s="266"/>
      <c r="O28" s="266"/>
    </row>
    <row r="29" spans="1:15" x14ac:dyDescent="0.3">
      <c r="A29" s="271"/>
      <c r="B29" s="272"/>
      <c r="C29" s="272"/>
      <c r="D29" s="266"/>
      <c r="E29" s="266"/>
      <c r="F29" s="266"/>
      <c r="G29" s="266"/>
      <c r="H29" s="266"/>
      <c r="I29" s="266"/>
      <c r="J29" s="266"/>
      <c r="K29" s="266"/>
      <c r="L29" s="266"/>
      <c r="M29" s="266"/>
      <c r="N29" s="266"/>
      <c r="O29" s="266"/>
    </row>
    <row r="30" spans="1:15" x14ac:dyDescent="0.3">
      <c r="A30" s="9"/>
      <c r="B30" s="10"/>
      <c r="C30" s="10"/>
    </row>
    <row r="31" spans="1:15" x14ac:dyDescent="0.3">
      <c r="A31" s="9"/>
      <c r="B31" s="10"/>
      <c r="C31" s="10"/>
    </row>
    <row r="32" spans="1:15" x14ac:dyDescent="0.3">
      <c r="A32" s="9"/>
      <c r="B32" s="10"/>
      <c r="C32" s="10"/>
    </row>
    <row r="33" spans="1:3" x14ac:dyDescent="0.3">
      <c r="A33" s="9"/>
      <c r="B33" s="10"/>
      <c r="C33" s="10"/>
    </row>
    <row r="34" spans="1:3" x14ac:dyDescent="0.3">
      <c r="A34" s="9"/>
      <c r="B34" s="10"/>
      <c r="C34" s="10"/>
    </row>
    <row r="35" spans="1:3" x14ac:dyDescent="0.3">
      <c r="A35" s="9"/>
      <c r="B35" s="10"/>
      <c r="C35" s="10"/>
    </row>
    <row r="36" spans="1:3" x14ac:dyDescent="0.3">
      <c r="A36" s="9"/>
      <c r="B36" s="10"/>
      <c r="C36" s="10"/>
    </row>
    <row r="37" spans="1:3" x14ac:dyDescent="0.3">
      <c r="A37" s="9"/>
      <c r="B37" s="10"/>
      <c r="C37" s="10"/>
    </row>
    <row r="38" spans="1:3" x14ac:dyDescent="0.3">
      <c r="A38" s="9"/>
      <c r="B38" s="10"/>
      <c r="C38" s="10"/>
    </row>
    <row r="39" spans="1:3" x14ac:dyDescent="0.3">
      <c r="A39" s="9"/>
      <c r="B39" s="10"/>
      <c r="C39" s="10"/>
    </row>
    <row r="40" spans="1:3" x14ac:dyDescent="0.3">
      <c r="A40" s="9"/>
      <c r="B40" s="10"/>
      <c r="C40" s="10"/>
    </row>
    <row r="41" spans="1:3" x14ac:dyDescent="0.3">
      <c r="A41" s="10"/>
      <c r="B41" s="10"/>
      <c r="C41" s="10"/>
    </row>
    <row r="42" spans="1:3" x14ac:dyDescent="0.3">
      <c r="A42" s="10"/>
      <c r="B42" s="10"/>
      <c r="C42" s="10"/>
    </row>
    <row r="43" spans="1:3" x14ac:dyDescent="0.3">
      <c r="A43" s="9"/>
      <c r="B43" s="10"/>
      <c r="C43" s="10"/>
    </row>
    <row r="44" spans="1:3" x14ac:dyDescent="0.3">
      <c r="A44" s="9"/>
      <c r="B44" s="10"/>
      <c r="C44" s="10"/>
    </row>
    <row r="45" spans="1:3" x14ac:dyDescent="0.3">
      <c r="A45" s="9"/>
      <c r="B45" s="10"/>
      <c r="C45" s="10"/>
    </row>
  </sheetData>
  <sheetProtection password="DDF9" sheet="1" objects="1" scenarios="1" selectLockedCells="1" selectUnlockedCells="1"/>
  <mergeCells count="1">
    <mergeCell ref="C4:O6"/>
  </mergeCells>
  <phoneticPr fontId="4" type="noConversion"/>
  <pageMargins left="0.75" right="0.75" top="1" bottom="1" header="0.5" footer="0.5"/>
  <pageSetup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2329-2DF1-4A18-BE0F-8D7277D0A8E6}">
  <sheetPr codeName="Sheet1"/>
  <dimension ref="A1:AY308"/>
  <sheetViews>
    <sheetView zoomScaleNormal="100" zoomScaleSheetLayoutView="100" workbookViewId="0"/>
  </sheetViews>
  <sheetFormatPr defaultRowHeight="14.4" x14ac:dyDescent="0.3"/>
  <cols>
    <col min="1" max="1" width="9.109375" style="8" customWidth="1"/>
    <col min="2" max="2" width="159" style="8" customWidth="1"/>
  </cols>
  <sheetData>
    <row r="1" spans="1:51" s="165" customFormat="1" ht="15.6" x14ac:dyDescent="0.3">
      <c r="A1" s="17" t="s">
        <v>236</v>
      </c>
      <c r="B1" s="5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x14ac:dyDescent="0.3">
      <c r="A2" s="30"/>
      <c r="B2" s="18"/>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x14ac:dyDescent="0.3">
      <c r="A3" s="163" t="s">
        <v>154</v>
      </c>
      <c r="B3" s="164"/>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x14ac:dyDescent="0.3">
      <c r="A4" s="30" t="s">
        <v>155</v>
      </c>
      <c r="B4" s="157" t="s">
        <v>202</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row>
    <row r="5" spans="1:51" ht="7.5" customHeight="1" x14ac:dyDescent="0.3">
      <c r="A5" s="18"/>
      <c r="B5" s="42"/>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x14ac:dyDescent="0.3">
      <c r="A6" s="19" t="s">
        <v>156</v>
      </c>
      <c r="B6" s="158" t="s">
        <v>229</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ht="6.75" customHeight="1" x14ac:dyDescent="0.3">
      <c r="A7" s="19"/>
      <c r="B7" s="158"/>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1" ht="42" x14ac:dyDescent="0.3">
      <c r="A8" s="19" t="s">
        <v>157</v>
      </c>
      <c r="B8" s="158" t="s">
        <v>228</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ht="7.5" customHeight="1" x14ac:dyDescent="0.3">
      <c r="A9" s="19"/>
      <c r="B9" s="158"/>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1" ht="32.25" customHeight="1" x14ac:dyDescent="0.3">
      <c r="A10" s="19" t="s">
        <v>161</v>
      </c>
      <c r="B10" s="158" t="s">
        <v>227</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ht="73.5" customHeight="1" x14ac:dyDescent="0.3">
      <c r="A11" s="19"/>
      <c r="B11" s="159" t="s">
        <v>230</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row>
    <row r="12" spans="1:51" ht="60.75" customHeight="1" x14ac:dyDescent="0.3">
      <c r="A12" s="19"/>
      <c r="B12" s="160" t="s">
        <v>201</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row>
    <row r="13" spans="1:51" ht="28.2" x14ac:dyDescent="0.3">
      <c r="A13" s="19"/>
      <c r="B13" s="159" t="s">
        <v>175</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row>
    <row r="14" spans="1:51" ht="6.75" customHeight="1" x14ac:dyDescent="0.3">
      <c r="A14" s="19"/>
      <c r="B14" s="158"/>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row>
    <row r="15" spans="1:51" ht="45.75" customHeight="1" x14ac:dyDescent="0.3">
      <c r="A15" s="19" t="s">
        <v>162</v>
      </c>
      <c r="B15" s="158" t="s">
        <v>231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row>
    <row r="16" spans="1:51" ht="8.25" customHeight="1" x14ac:dyDescent="0.3">
      <c r="A16" s="161"/>
      <c r="B16" s="158"/>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row>
    <row r="17" spans="1:51" ht="104.25" customHeight="1" x14ac:dyDescent="0.3">
      <c r="A17" s="19" t="s">
        <v>163</v>
      </c>
      <c r="B17" s="158" t="s">
        <v>232</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row>
    <row r="18" spans="1:51" ht="83.4" x14ac:dyDescent="0.3">
      <c r="A18" s="161"/>
      <c r="B18" s="158" t="s">
        <v>176</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row>
    <row r="19" spans="1:51" ht="9" customHeight="1" x14ac:dyDescent="0.3">
      <c r="A19" s="161"/>
      <c r="B19" s="158"/>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row>
    <row r="20" spans="1:51" ht="42" x14ac:dyDescent="0.3">
      <c r="A20" s="19" t="s">
        <v>164</v>
      </c>
      <c r="B20" s="158" t="s">
        <v>233</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row>
    <row r="21" spans="1:51" ht="7.5" customHeight="1" x14ac:dyDescent="0.3">
      <c r="A21" s="161"/>
      <c r="B21" s="158"/>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row>
    <row r="22" spans="1:51" ht="28.2" x14ac:dyDescent="0.3">
      <c r="A22" s="19" t="s">
        <v>174</v>
      </c>
      <c r="B22" s="158" t="s">
        <v>235</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row>
    <row r="23" spans="1:51" x14ac:dyDescent="0.3">
      <c r="A23" s="161"/>
      <c r="B23" s="20"/>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1:51" s="11" customFormat="1" x14ac:dyDescent="0.3">
      <c r="A24" s="19"/>
      <c r="B24" s="162" t="s">
        <v>194</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5" spans="1:51" x14ac:dyDescent="0.3">
      <c r="A25" s="6"/>
      <c r="B25" s="5"/>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row>
    <row r="26" spans="1:51" x14ac:dyDescent="0.3">
      <c r="A26" s="6"/>
      <c r="B26" s="5"/>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row>
    <row r="27" spans="1:51" x14ac:dyDescent="0.3">
      <c r="A27" s="6"/>
      <c r="B27" s="5"/>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row>
    <row r="28" spans="1:51" x14ac:dyDescent="0.3">
      <c r="A28" s="6"/>
      <c r="B28" s="5"/>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row>
    <row r="29" spans="1:51" x14ac:dyDescent="0.3">
      <c r="A29" s="1"/>
      <c r="B29" s="5"/>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row>
    <row r="30" spans="1:51" x14ac:dyDescent="0.3">
      <c r="A30" s="1"/>
      <c r="B30" s="5"/>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row>
    <row r="31" spans="1:51" x14ac:dyDescent="0.3">
      <c r="A31" s="1"/>
      <c r="B31" s="5"/>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row>
    <row r="32" spans="1:51" x14ac:dyDescent="0.3">
      <c r="A32" s="1"/>
      <c r="B32" s="5"/>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spans="1:51" x14ac:dyDescent="0.3">
      <c r="A33" s="1"/>
      <c r="B33" s="5"/>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row>
    <row r="34" spans="1:51" x14ac:dyDescent="0.3">
      <c r="A34" s="1"/>
      <c r="B34" s="5"/>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row>
    <row r="35" spans="1:5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1:5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1:5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row>
    <row r="38" spans="1:5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row>
    <row r="39" spans="1:5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row>
    <row r="40" spans="1:5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row>
    <row r="41" spans="1:5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row>
    <row r="42" spans="1:5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row>
    <row r="43" spans="1:5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row>
    <row r="44" spans="1:5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row>
    <row r="45" spans="1:5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row>
    <row r="46" spans="1:5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row>
    <row r="47" spans="1:5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row>
    <row r="48" spans="1:5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row>
    <row r="49" spans="1:5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row>
    <row r="50" spans="1:5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row>
    <row r="51" spans="1:5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row>
    <row r="52" spans="1:5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row>
    <row r="53" spans="1:5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row>
    <row r="54" spans="1:5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1:5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row>
    <row r="57" spans="1:5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row>
    <row r="58" spans="1:5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row>
    <row r="59" spans="1:5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row>
    <row r="60" spans="1:5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row>
    <row r="61" spans="1:5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row>
    <row r="62" spans="1:5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row>
    <row r="63" spans="1:5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row>
    <row r="64" spans="1:5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row>
    <row r="65" spans="1:5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row>
    <row r="66" spans="1:5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row>
    <row r="67" spans="1:5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row>
    <row r="68" spans="1:5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row>
    <row r="69" spans="1:5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row>
    <row r="70" spans="1:5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row>
    <row r="71" spans="1:5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row>
    <row r="72" spans="1:5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row>
    <row r="73" spans="1:5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row>
    <row r="74" spans="1:5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1:5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row>
    <row r="76" spans="1:5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row>
    <row r="77" spans="1:5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row>
    <row r="78" spans="1:5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row>
    <row r="79" spans="1:5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row>
    <row r="80" spans="1:5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row>
    <row r="81" spans="1:5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row>
    <row r="82" spans="1:5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row>
    <row r="83" spans="1:5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row>
    <row r="84" spans="1:5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1:5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row>
    <row r="86" spans="1:5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1:5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row>
    <row r="88" spans="1:5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row>
    <row r="89" spans="1:5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row>
    <row r="90" spans="1:5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1:5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row>
    <row r="92" spans="1:5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row>
    <row r="93" spans="1:5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1:5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row>
    <row r="95" spans="1:5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row>
    <row r="96" spans="1:5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row>
    <row r="97" spans="1:5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row>
    <row r="98" spans="1:5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row>
    <row r="99" spans="1:5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row>
    <row r="100" spans="1:5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row>
    <row r="101" spans="1:5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row>
    <row r="102" spans="1:5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row>
    <row r="103" spans="1:5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row>
    <row r="104" spans="1:5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row>
    <row r="105" spans="1:5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row>
    <row r="106" spans="1:5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row>
    <row r="107" spans="1:5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row>
    <row r="108" spans="1:5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row>
    <row r="109" spans="1:5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row>
    <row r="110" spans="1:5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row>
    <row r="111" spans="1:5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row>
    <row r="112" spans="1:5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row>
    <row r="113" spans="1:5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row>
    <row r="114" spans="1:5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row>
    <row r="115" spans="1:5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row>
    <row r="116" spans="1:5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row>
    <row r="117" spans="1:5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row>
    <row r="118" spans="1:5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row>
    <row r="119" spans="1:5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row>
    <row r="120" spans="1:5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row>
    <row r="121" spans="1:5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row>
    <row r="122" spans="1:5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row>
    <row r="123" spans="1:5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row>
    <row r="124" spans="1:5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row>
    <row r="125" spans="1:5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row>
    <row r="126" spans="1:5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row>
    <row r="127" spans="1:5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row>
    <row r="128" spans="1:5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row>
    <row r="129" spans="1:5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row>
    <row r="130" spans="1:5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row>
    <row r="131" spans="1:5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row>
    <row r="132" spans="1:5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row>
    <row r="133" spans="1:5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row>
    <row r="134" spans="1:5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row>
    <row r="135" spans="1:5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row>
    <row r="136" spans="1:5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row>
    <row r="137" spans="1:5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row>
    <row r="138" spans="1:5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row>
    <row r="139" spans="1:5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row>
    <row r="140" spans="1:5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row>
    <row r="141" spans="1:5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row>
    <row r="142" spans="1:5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row>
    <row r="143" spans="1:5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row>
    <row r="144" spans="1:5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row>
    <row r="145" spans="1:5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row>
    <row r="146" spans="1:5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row>
    <row r="147" spans="1:5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row>
    <row r="148" spans="1:5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row>
    <row r="149" spans="1:5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row>
    <row r="150" spans="1:5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row>
    <row r="151" spans="1:5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row>
    <row r="152" spans="1:5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row>
    <row r="153" spans="1:5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row>
    <row r="154" spans="1:5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row>
    <row r="155" spans="1:5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row>
    <row r="156" spans="1:5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row>
    <row r="157" spans="1:5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row>
    <row r="158" spans="1:5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row>
    <row r="159" spans="1:5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row>
    <row r="160" spans="1:5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row>
    <row r="161" spans="1:5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row>
    <row r="162" spans="1:5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row>
    <row r="163" spans="1:5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row>
    <row r="164" spans="1:5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row>
    <row r="165" spans="1:5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row>
    <row r="166" spans="1:5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row>
    <row r="167" spans="1:5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row>
    <row r="168" spans="1:5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row>
    <row r="169" spans="1:5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row>
    <row r="170" spans="1:5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row>
    <row r="171" spans="1:5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row>
    <row r="172" spans="1:5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row>
    <row r="173" spans="1:5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row>
    <row r="174" spans="1:5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row>
    <row r="175" spans="1:5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row>
    <row r="176" spans="1:5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row>
    <row r="177" spans="1:5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row>
    <row r="178" spans="1:5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row>
    <row r="179" spans="1:5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row>
    <row r="180" spans="1:5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row>
    <row r="181" spans="1:5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row>
    <row r="182" spans="1:5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row>
    <row r="183" spans="1:5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row>
    <row r="184" spans="1:5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row>
    <row r="185" spans="1:5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row>
    <row r="186" spans="1:5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row>
    <row r="187" spans="1:5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row>
    <row r="188" spans="1:5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row>
    <row r="189" spans="1:5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row>
    <row r="190" spans="1:5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row>
    <row r="191" spans="1:5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row>
    <row r="192" spans="1:5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row>
    <row r="193" spans="1:5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row>
    <row r="194" spans="1:5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row>
    <row r="195" spans="1:5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row>
    <row r="196" spans="1:5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row>
    <row r="197" spans="1:5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row>
    <row r="198" spans="1:5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row>
    <row r="199" spans="1:5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row>
    <row r="200" spans="1:5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row>
    <row r="201" spans="1:5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row>
    <row r="202" spans="1:5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row>
    <row r="203" spans="1:5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row>
    <row r="204" spans="1:5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row>
    <row r="205" spans="1:5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row>
    <row r="206" spans="1:5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row>
    <row r="207" spans="1:5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row>
    <row r="208" spans="1:5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row>
    <row r="209" spans="1:5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row>
    <row r="210" spans="1:5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row>
    <row r="211" spans="1:5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row>
    <row r="212" spans="1:5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row>
    <row r="213" spans="1:5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row>
    <row r="214" spans="1:5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row>
    <row r="215" spans="1:5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row>
    <row r="216" spans="1:5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row>
    <row r="217" spans="1:5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row>
    <row r="218" spans="1:5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row>
    <row r="219" spans="1:5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row>
    <row r="220" spans="1:5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row>
    <row r="221" spans="1:5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row>
    <row r="222" spans="1:5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row>
    <row r="223" spans="1:5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row>
    <row r="224" spans="1:5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row>
    <row r="225" spans="1:5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row>
    <row r="226" spans="1:5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row>
    <row r="227" spans="1:5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row>
    <row r="228" spans="1:5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row>
    <row r="229" spans="1:5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row>
    <row r="230" spans="1:5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row>
    <row r="231" spans="1:5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row>
    <row r="232" spans="1:5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row>
    <row r="233" spans="1:5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row>
    <row r="234" spans="1:5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row>
    <row r="235" spans="1:5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row>
    <row r="236" spans="1:5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row>
    <row r="237" spans="1:5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row>
    <row r="238" spans="1:5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row>
    <row r="239" spans="1:5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row>
    <row r="240" spans="1:5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row>
    <row r="241" spans="1:5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row>
    <row r="242" spans="1:5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row>
    <row r="243" spans="1:5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row>
    <row r="244" spans="1:5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row>
    <row r="245" spans="1:5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row>
    <row r="246" spans="1:5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row>
    <row r="247" spans="1:5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row>
    <row r="248" spans="1:5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row>
    <row r="249" spans="1:5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row>
    <row r="250" spans="1:5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row>
    <row r="251" spans="1:5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row>
    <row r="252" spans="1:5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row>
    <row r="253" spans="1:5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row>
    <row r="254" spans="1:5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row>
    <row r="255" spans="1:5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row>
    <row r="256" spans="1:5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row>
    <row r="257" spans="1:5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row>
    <row r="258" spans="1:5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row>
    <row r="259" spans="1:5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row>
    <row r="260" spans="1:5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row>
    <row r="261" spans="1:5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row>
    <row r="262" spans="1:5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row>
    <row r="263" spans="1:5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row>
    <row r="264" spans="1:5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row>
    <row r="265" spans="1:5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row>
    <row r="266" spans="1:5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row>
    <row r="267" spans="1:5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row>
    <row r="268" spans="1:5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row>
    <row r="269" spans="1:5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row>
    <row r="270" spans="1:5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row>
    <row r="271" spans="1:5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row>
    <row r="272" spans="1:5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row>
    <row r="273" spans="1:5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row>
    <row r="274" spans="1:5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row>
    <row r="275" spans="1:5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row>
    <row r="276" spans="1:5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row>
    <row r="277" spans="1:5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row>
    <row r="278" spans="1:5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row>
    <row r="279" spans="1:5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row>
    <row r="280" spans="1:5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row>
    <row r="281" spans="1:5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row>
    <row r="282" spans="1:5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row>
    <row r="283" spans="1:5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row>
    <row r="284" spans="1:5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row>
    <row r="285" spans="1:5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row>
    <row r="286" spans="1:5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row>
    <row r="287" spans="1:5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row>
    <row r="288" spans="1:5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row>
    <row r="289" spans="1:5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row>
    <row r="290" spans="1:5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row>
    <row r="291" spans="1:5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row>
    <row r="292" spans="1:5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row>
    <row r="293" spans="1:5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row>
    <row r="294" spans="1:5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row>
    <row r="295" spans="1:5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row>
    <row r="296" spans="1:5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row>
    <row r="297" spans="1:5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row>
    <row r="298" spans="1:5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row>
    <row r="299" spans="1:5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row>
    <row r="300" spans="1:5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row>
    <row r="301" spans="1:5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row>
    <row r="302" spans="1:5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row>
    <row r="303" spans="1:5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row>
    <row r="304" spans="1:5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row>
    <row r="305" spans="1:5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row>
    <row r="306" spans="1:5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row>
    <row r="307" spans="1:5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row>
    <row r="308" spans="1:5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row>
  </sheetData>
  <sheetProtection password="DDF9" sheet="1"/>
  <phoneticPr fontId="4" type="noConversion"/>
  <pageMargins left="0.17" right="0.17" top="0.72" bottom="0.4" header="0.5" footer="0.5"/>
  <pageSetup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6AAB1-E7D3-4DB2-9093-FA4DEE2C040E}">
  <sheetPr codeName="Sheet11"/>
  <dimension ref="A1:M143"/>
  <sheetViews>
    <sheetView topLeftCell="A28" zoomScaleNormal="100" workbookViewId="0">
      <selection activeCell="F36" sqref="F36"/>
    </sheetView>
  </sheetViews>
  <sheetFormatPr defaultRowHeight="14.4" x14ac:dyDescent="0.3"/>
  <cols>
    <col min="1" max="1" width="2.5546875" customWidth="1"/>
    <col min="2" max="2" width="14.88671875" customWidth="1"/>
    <col min="3" max="4" width="15.88671875" customWidth="1"/>
    <col min="5" max="5" width="13.44140625" customWidth="1"/>
    <col min="6" max="8" width="10.5546875" customWidth="1"/>
    <col min="9" max="9" width="9.5546875" customWidth="1"/>
    <col min="10" max="10" width="26.109375" customWidth="1"/>
    <col min="11" max="11" width="5.44140625" customWidth="1"/>
  </cols>
  <sheetData>
    <row r="1" spans="1:13" s="168" customFormat="1" ht="15.6" x14ac:dyDescent="0.3">
      <c r="A1" s="17" t="s">
        <v>236</v>
      </c>
      <c r="B1" s="17"/>
      <c r="C1" s="17"/>
      <c r="D1" s="17"/>
      <c r="E1" s="17"/>
      <c r="F1" s="17"/>
      <c r="G1" s="17"/>
      <c r="H1" s="17"/>
      <c r="I1" s="17"/>
      <c r="J1" s="17"/>
      <c r="K1" s="17"/>
      <c r="L1" s="17"/>
      <c r="M1" s="17"/>
    </row>
    <row r="2" spans="1:13" s="168" customFormat="1" ht="15.6" x14ac:dyDescent="0.3">
      <c r="A2" s="17" t="s">
        <v>47</v>
      </c>
      <c r="B2" s="17"/>
      <c r="C2" s="17"/>
      <c r="D2" s="17"/>
      <c r="E2" s="17"/>
      <c r="F2" s="17"/>
      <c r="G2" s="17"/>
      <c r="H2" s="169" t="s">
        <v>80</v>
      </c>
      <c r="I2" s="17"/>
      <c r="J2" s="17"/>
      <c r="K2" s="17"/>
      <c r="L2" s="17"/>
      <c r="M2" s="17"/>
    </row>
    <row r="3" spans="1:13" s="170" customFormat="1" ht="13.8" x14ac:dyDescent="0.25">
      <c r="A3" s="30"/>
      <c r="B3" s="30"/>
      <c r="C3" s="30"/>
      <c r="D3" s="30"/>
      <c r="E3" s="30"/>
      <c r="F3" s="30"/>
      <c r="G3" s="30"/>
      <c r="H3" s="30"/>
      <c r="I3" s="30"/>
      <c r="J3" s="30"/>
      <c r="K3" s="30"/>
      <c r="L3" s="30"/>
      <c r="M3" s="30"/>
    </row>
    <row r="4" spans="1:13" s="170" customFormat="1" ht="13.8" x14ac:dyDescent="0.25">
      <c r="A4" s="30"/>
      <c r="C4" s="30"/>
      <c r="D4" s="52"/>
      <c r="E4" s="30"/>
      <c r="F4" s="30"/>
      <c r="G4" s="30"/>
      <c r="H4" s="30"/>
      <c r="I4" s="30"/>
      <c r="J4" s="30"/>
      <c r="K4" s="30"/>
      <c r="L4" s="30"/>
      <c r="M4" s="30"/>
    </row>
    <row r="5" spans="1:13" s="170" customFormat="1" ht="13.8" x14ac:dyDescent="0.25"/>
    <row r="6" spans="1:13" s="170" customFormat="1" ht="13.8" x14ac:dyDescent="0.25">
      <c r="A6" s="171"/>
      <c r="B6" s="172" t="s">
        <v>7</v>
      </c>
      <c r="C6" s="173" t="s">
        <v>213</v>
      </c>
      <c r="D6" s="174"/>
      <c r="E6" s="175"/>
      <c r="F6" s="175"/>
      <c r="G6" s="175"/>
      <c r="H6" s="175"/>
      <c r="I6" s="175"/>
      <c r="J6" s="176" t="s">
        <v>212</v>
      </c>
      <c r="K6" s="177"/>
      <c r="L6" s="18"/>
      <c r="M6" s="18"/>
    </row>
    <row r="7" spans="1:13" s="170" customFormat="1" ht="13.8" x14ac:dyDescent="0.25">
      <c r="A7" s="18"/>
      <c r="B7" s="18"/>
      <c r="C7" s="42"/>
      <c r="D7" s="42"/>
      <c r="E7" s="18"/>
      <c r="F7" s="18"/>
      <c r="G7" s="18"/>
      <c r="H7" s="18"/>
      <c r="I7" s="18"/>
      <c r="J7" s="18"/>
      <c r="K7" s="18"/>
      <c r="L7" s="18"/>
      <c r="M7" s="18"/>
    </row>
    <row r="8" spans="1:13" s="170" customFormat="1" ht="13.8" x14ac:dyDescent="0.25">
      <c r="A8" s="18"/>
      <c r="B8" s="18"/>
      <c r="C8" s="18"/>
      <c r="D8" s="18"/>
      <c r="E8" s="18"/>
      <c r="F8" s="18"/>
      <c r="G8" s="18"/>
      <c r="H8" s="18"/>
      <c r="I8" s="18"/>
      <c r="J8" s="18"/>
      <c r="K8" s="18"/>
      <c r="L8" s="18"/>
      <c r="M8" s="18"/>
    </row>
    <row r="9" spans="1:13" s="170" customFormat="1" ht="13.8" x14ac:dyDescent="0.25">
      <c r="A9" s="18"/>
      <c r="B9" s="18"/>
      <c r="C9" s="18"/>
      <c r="D9" s="18"/>
      <c r="E9" s="178"/>
      <c r="F9" s="178"/>
      <c r="G9" s="178"/>
      <c r="H9" s="178"/>
      <c r="I9" s="178"/>
      <c r="J9" s="178"/>
      <c r="K9" s="178"/>
      <c r="L9" s="18"/>
      <c r="M9" s="18"/>
    </row>
    <row r="10" spans="1:13" s="170" customFormat="1" ht="13.8" x14ac:dyDescent="0.25">
      <c r="A10" s="18"/>
      <c r="B10" s="18"/>
      <c r="C10" s="18"/>
      <c r="D10" s="18"/>
      <c r="E10" s="178"/>
      <c r="F10" s="178"/>
      <c r="G10" s="178"/>
      <c r="H10" s="178"/>
      <c r="I10" s="178"/>
      <c r="J10" s="178"/>
      <c r="K10" s="178"/>
      <c r="L10" s="18"/>
      <c r="M10" s="18"/>
    </row>
    <row r="11" spans="1:13" s="170" customFormat="1" ht="13.8" x14ac:dyDescent="0.25">
      <c r="A11" s="18"/>
      <c r="B11" s="18"/>
      <c r="C11" s="18"/>
      <c r="D11" s="18"/>
      <c r="E11" s="178"/>
      <c r="F11" s="178"/>
      <c r="G11" s="178"/>
      <c r="H11" s="178"/>
      <c r="I11" s="178"/>
      <c r="J11" s="178"/>
      <c r="K11" s="178"/>
      <c r="L11" s="18"/>
      <c r="M11" s="18"/>
    </row>
    <row r="12" spans="1:13" s="170" customFormat="1" ht="13.8" x14ac:dyDescent="0.25">
      <c r="A12" s="18"/>
      <c r="B12" s="18"/>
      <c r="C12" s="18"/>
      <c r="D12" s="18"/>
      <c r="E12" s="18"/>
      <c r="F12" s="18"/>
      <c r="G12" s="18"/>
      <c r="H12" s="18"/>
      <c r="I12" s="18"/>
      <c r="J12" s="18"/>
      <c r="K12" s="18"/>
      <c r="L12" s="18"/>
      <c r="M12" s="18"/>
    </row>
    <row r="13" spans="1:13" s="170" customFormat="1" ht="13.8" x14ac:dyDescent="0.25">
      <c r="A13" s="18"/>
      <c r="B13" s="18"/>
      <c r="C13" s="18"/>
      <c r="D13" s="18"/>
      <c r="E13" s="18"/>
      <c r="F13" s="18"/>
      <c r="G13" s="18"/>
      <c r="H13" s="18"/>
      <c r="I13" s="18"/>
      <c r="J13" s="18"/>
      <c r="K13" s="18"/>
      <c r="L13" s="18"/>
      <c r="M13" s="18"/>
    </row>
    <row r="14" spans="1:13" s="170" customFormat="1" ht="13.8" x14ac:dyDescent="0.25">
      <c r="A14" s="18"/>
      <c r="B14" s="18"/>
      <c r="C14" s="18"/>
      <c r="D14" s="18"/>
      <c r="E14" s="18"/>
      <c r="F14" s="18"/>
      <c r="G14" s="18"/>
      <c r="H14" s="18"/>
      <c r="I14" s="18"/>
      <c r="J14" s="18"/>
      <c r="K14" s="18"/>
      <c r="L14" s="18"/>
      <c r="M14" s="18"/>
    </row>
    <row r="15" spans="1:13" s="170" customFormat="1" ht="13.8" x14ac:dyDescent="0.25">
      <c r="A15" s="18"/>
      <c r="B15" s="18"/>
      <c r="C15" s="18"/>
      <c r="D15" s="18"/>
      <c r="E15" s="18"/>
      <c r="F15" s="18"/>
      <c r="G15" s="18"/>
      <c r="H15" s="18"/>
      <c r="I15" s="18"/>
      <c r="J15" s="18"/>
      <c r="K15" s="18"/>
      <c r="L15" s="18"/>
      <c r="M15" s="18"/>
    </row>
    <row r="16" spans="1:13" s="170" customFormat="1" ht="13.8" x14ac:dyDescent="0.25">
      <c r="A16" s="18"/>
      <c r="B16" s="18"/>
      <c r="C16" s="18"/>
      <c r="D16" s="18"/>
      <c r="E16" s="18"/>
      <c r="F16" s="18"/>
      <c r="G16" s="18"/>
      <c r="H16" s="18"/>
      <c r="I16" s="18"/>
      <c r="J16" s="18"/>
      <c r="K16" s="18"/>
      <c r="L16" s="18"/>
      <c r="M16" s="18"/>
    </row>
    <row r="17" spans="1:13" s="170" customFormat="1" ht="13.8" x14ac:dyDescent="0.25">
      <c r="A17" s="18"/>
      <c r="B17" s="18"/>
      <c r="C17" s="18"/>
      <c r="D17" s="18"/>
      <c r="E17" s="18"/>
      <c r="F17" s="18"/>
      <c r="G17" s="18"/>
      <c r="H17" s="18"/>
      <c r="I17" s="18"/>
      <c r="J17" s="18"/>
      <c r="K17" s="18"/>
      <c r="L17" s="18"/>
      <c r="M17" s="18"/>
    </row>
    <row r="18" spans="1:13" s="170" customFormat="1" ht="13.8" x14ac:dyDescent="0.25">
      <c r="A18" s="18"/>
      <c r="B18" s="18"/>
      <c r="C18" s="18"/>
      <c r="D18" s="18"/>
      <c r="E18" s="18"/>
      <c r="F18" s="18"/>
      <c r="G18" s="18"/>
      <c r="H18" s="18"/>
      <c r="I18" s="18"/>
      <c r="J18" s="18"/>
      <c r="K18" s="18"/>
      <c r="L18" s="18"/>
      <c r="M18" s="18"/>
    </row>
    <row r="19" spans="1:13" s="170" customFormat="1" ht="13.8" x14ac:dyDescent="0.25">
      <c r="A19" s="18"/>
      <c r="B19" s="18"/>
      <c r="C19" s="18"/>
      <c r="D19" s="52" t="s">
        <v>214</v>
      </c>
      <c r="E19" s="18"/>
      <c r="F19" s="18"/>
      <c r="G19" s="18"/>
      <c r="H19" s="18"/>
      <c r="I19" s="18"/>
      <c r="J19" s="18"/>
      <c r="K19" s="18"/>
      <c r="L19" s="18"/>
      <c r="M19" s="18"/>
    </row>
    <row r="20" spans="1:13" s="170" customFormat="1" ht="13.8" x14ac:dyDescent="0.25">
      <c r="A20" s="18"/>
      <c r="B20" s="18"/>
      <c r="C20" s="18"/>
      <c r="D20" s="18"/>
      <c r="E20" s="18"/>
      <c r="F20" s="18"/>
      <c r="G20" s="18"/>
      <c r="H20" s="18"/>
      <c r="I20" s="18"/>
      <c r="J20" s="18"/>
      <c r="K20" s="18"/>
      <c r="L20" s="18"/>
      <c r="M20" s="18"/>
    </row>
    <row r="21" spans="1:13" s="170" customFormat="1" ht="13.8" x14ac:dyDescent="0.25">
      <c r="A21" s="18"/>
      <c r="B21" s="18"/>
      <c r="C21" s="18"/>
      <c r="D21" s="18"/>
      <c r="E21" s="18"/>
      <c r="F21" s="18"/>
      <c r="G21" s="18"/>
      <c r="H21" s="18"/>
      <c r="I21" s="18"/>
      <c r="J21" s="18"/>
      <c r="K21" s="18"/>
      <c r="L21" s="18"/>
      <c r="M21" s="18"/>
    </row>
    <row r="22" spans="1:13" s="170" customFormat="1" ht="13.8" x14ac:dyDescent="0.25">
      <c r="A22" s="18"/>
      <c r="B22" s="18"/>
      <c r="C22" s="18"/>
      <c r="D22" s="18"/>
      <c r="E22" s="18"/>
      <c r="F22" s="18"/>
      <c r="G22" s="18"/>
      <c r="H22" s="18"/>
      <c r="I22" s="18"/>
      <c r="J22" s="18"/>
      <c r="K22" s="18"/>
      <c r="L22" s="18"/>
      <c r="M22" s="18"/>
    </row>
    <row r="23" spans="1:13" s="170" customFormat="1" ht="13.8" x14ac:dyDescent="0.25">
      <c r="A23" s="18"/>
      <c r="B23" s="18"/>
      <c r="C23" s="18"/>
      <c r="D23" s="18"/>
      <c r="E23" s="18"/>
      <c r="F23" s="18"/>
      <c r="G23" s="18"/>
      <c r="H23" s="18"/>
      <c r="I23" s="18"/>
      <c r="J23" s="18"/>
      <c r="K23" s="18"/>
      <c r="L23" s="18"/>
      <c r="M23" s="18"/>
    </row>
    <row r="24" spans="1:13" s="170" customFormat="1" ht="13.8" x14ac:dyDescent="0.25">
      <c r="A24" s="18"/>
      <c r="B24" s="18"/>
      <c r="C24" s="18"/>
      <c r="D24" s="18"/>
      <c r="E24" s="18"/>
      <c r="F24" s="18"/>
      <c r="G24" s="18"/>
      <c r="H24" s="18"/>
      <c r="I24" s="18"/>
      <c r="J24" s="18"/>
      <c r="K24" s="18"/>
      <c r="L24" s="18"/>
      <c r="M24" s="18"/>
    </row>
    <row r="25" spans="1:13" s="170" customFormat="1" ht="13.8" x14ac:dyDescent="0.25">
      <c r="A25" s="18"/>
      <c r="B25" s="18"/>
      <c r="C25" s="18"/>
      <c r="D25" s="18"/>
      <c r="E25" s="18"/>
      <c r="F25" s="18"/>
      <c r="G25" s="18"/>
      <c r="H25" s="18"/>
      <c r="I25" s="18"/>
      <c r="J25" s="18"/>
      <c r="K25" s="18"/>
      <c r="L25" s="18"/>
      <c r="M25" s="18"/>
    </row>
    <row r="26" spans="1:13" s="170" customFormat="1" ht="13.8" x14ac:dyDescent="0.25">
      <c r="A26" s="18"/>
      <c r="B26" s="18"/>
      <c r="C26" s="18"/>
      <c r="D26" s="18"/>
      <c r="E26" s="18"/>
      <c r="F26" s="18"/>
      <c r="G26" s="18"/>
      <c r="H26" s="18"/>
      <c r="I26" s="18"/>
      <c r="J26" s="18"/>
      <c r="K26" s="18"/>
      <c r="L26" s="18"/>
      <c r="M26" s="18"/>
    </row>
    <row r="27" spans="1:13" s="170" customFormat="1" ht="13.8" x14ac:dyDescent="0.25">
      <c r="A27" s="18"/>
      <c r="B27" s="18"/>
      <c r="C27" s="18"/>
      <c r="D27" s="18"/>
      <c r="E27" s="18"/>
      <c r="F27" s="18"/>
      <c r="G27" s="18"/>
      <c r="H27" s="18"/>
      <c r="I27" s="18"/>
      <c r="J27" s="18"/>
      <c r="K27" s="18"/>
      <c r="L27" s="18"/>
      <c r="M27" s="18"/>
    </row>
    <row r="28" spans="1:13" s="170" customFormat="1" ht="13.8" x14ac:dyDescent="0.25">
      <c r="A28" s="18"/>
      <c r="B28" s="18"/>
      <c r="C28" s="18"/>
      <c r="D28" s="18"/>
      <c r="E28" s="18"/>
      <c r="F28" s="18"/>
      <c r="G28" s="18"/>
      <c r="H28" s="18"/>
      <c r="I28" s="18"/>
      <c r="J28" s="18"/>
      <c r="K28" s="18"/>
      <c r="L28" s="18"/>
      <c r="M28" s="18"/>
    </row>
    <row r="29" spans="1:13" s="170" customFormat="1" ht="13.8" x14ac:dyDescent="0.25">
      <c r="A29" s="18"/>
      <c r="B29" s="18"/>
      <c r="C29" s="18"/>
      <c r="D29" s="18"/>
      <c r="E29" s="18"/>
      <c r="F29" s="18"/>
      <c r="G29" s="18"/>
      <c r="H29" s="18"/>
      <c r="I29" s="18"/>
      <c r="J29" s="18"/>
      <c r="K29" s="18"/>
      <c r="L29" s="18"/>
      <c r="M29" s="18"/>
    </row>
    <row r="30" spans="1:13" s="170" customFormat="1" ht="13.8" x14ac:dyDescent="0.25">
      <c r="A30" s="18"/>
      <c r="B30" s="18"/>
      <c r="C30" s="18"/>
      <c r="D30" s="18"/>
      <c r="E30" s="18"/>
      <c r="F30" s="18"/>
      <c r="G30" s="18"/>
      <c r="H30" s="18"/>
      <c r="I30" s="18"/>
      <c r="J30" s="18"/>
      <c r="K30" s="18"/>
      <c r="L30" s="18"/>
      <c r="M30" s="18"/>
    </row>
    <row r="31" spans="1:13" s="170" customFormat="1" ht="13.8" x14ac:dyDescent="0.25">
      <c r="A31" s="18"/>
      <c r="B31" s="18"/>
      <c r="C31" s="18"/>
      <c r="D31" s="18"/>
      <c r="E31" s="18"/>
      <c r="F31" s="18"/>
      <c r="G31" s="18"/>
      <c r="H31" s="18"/>
      <c r="I31" s="18"/>
      <c r="J31" s="18"/>
      <c r="K31" s="18"/>
      <c r="L31" s="18"/>
      <c r="M31" s="18"/>
    </row>
    <row r="32" spans="1:13" s="170" customFormat="1" ht="13.8" x14ac:dyDescent="0.25">
      <c r="A32" s="18"/>
      <c r="B32" s="18"/>
      <c r="C32" s="18"/>
      <c r="D32" s="18"/>
      <c r="E32" s="18"/>
      <c r="F32" s="18"/>
      <c r="G32" s="18"/>
      <c r="H32" s="18"/>
      <c r="I32" s="18"/>
      <c r="J32" s="18"/>
      <c r="K32" s="18"/>
      <c r="L32" s="18"/>
      <c r="M32" s="18"/>
    </row>
    <row r="33" spans="1:13" s="170" customFormat="1" ht="13.8" x14ac:dyDescent="0.25">
      <c r="A33" s="18"/>
      <c r="B33" s="18"/>
      <c r="C33" s="18"/>
      <c r="D33" s="18"/>
      <c r="E33" s="18"/>
      <c r="F33" s="18"/>
      <c r="G33" s="18"/>
      <c r="H33" s="18"/>
      <c r="I33" s="18"/>
      <c r="J33" s="18"/>
      <c r="K33" s="18"/>
      <c r="L33" s="18"/>
      <c r="M33" s="18"/>
    </row>
    <row r="34" spans="1:13" s="170" customFormat="1" ht="13.8" x14ac:dyDescent="0.25">
      <c r="A34" s="18"/>
      <c r="B34" s="18"/>
      <c r="C34" s="18"/>
      <c r="D34" s="52" t="s">
        <v>215</v>
      </c>
      <c r="E34" s="18"/>
      <c r="F34" s="18"/>
      <c r="G34" s="18"/>
      <c r="H34" s="18"/>
      <c r="I34" s="18"/>
      <c r="J34" s="18"/>
      <c r="K34" s="18"/>
      <c r="L34" s="18"/>
      <c r="M34" s="18"/>
    </row>
    <row r="35" spans="1:13" s="170" customFormat="1" ht="13.8" x14ac:dyDescent="0.25">
      <c r="A35" s="18"/>
      <c r="B35" s="18"/>
      <c r="C35" s="18"/>
      <c r="D35" s="18"/>
      <c r="E35" s="18"/>
      <c r="F35" s="18"/>
      <c r="G35" s="18"/>
      <c r="H35" s="18"/>
      <c r="I35" s="18"/>
      <c r="J35" s="18"/>
      <c r="K35" s="18"/>
      <c r="L35" s="18"/>
      <c r="M35" s="18"/>
    </row>
    <row r="36" spans="1:13" s="170" customFormat="1" ht="13.8" x14ac:dyDescent="0.25">
      <c r="A36" s="18"/>
      <c r="B36" s="34"/>
      <c r="C36" s="34"/>
      <c r="D36" s="18"/>
      <c r="E36" s="179" t="s">
        <v>8</v>
      </c>
      <c r="F36" s="43"/>
      <c r="G36" s="43"/>
      <c r="H36" s="43"/>
      <c r="I36" s="43"/>
      <c r="J36" s="43"/>
      <c r="K36" s="18"/>
      <c r="L36" s="18"/>
      <c r="M36" s="18"/>
    </row>
    <row r="37" spans="1:13" s="170" customFormat="1" ht="13.8" x14ac:dyDescent="0.25">
      <c r="A37" s="18"/>
      <c r="B37" s="34"/>
      <c r="C37" s="34"/>
      <c r="D37" s="18"/>
      <c r="E37" s="18"/>
      <c r="F37" s="18"/>
      <c r="G37" s="18"/>
      <c r="H37" s="18"/>
      <c r="I37" s="18"/>
      <c r="J37" s="18"/>
      <c r="K37" s="18"/>
      <c r="L37" s="18"/>
      <c r="M37" s="18"/>
    </row>
    <row r="38" spans="1:13" s="170" customFormat="1" ht="13.8" x14ac:dyDescent="0.25">
      <c r="A38" s="18"/>
      <c r="B38" s="34"/>
      <c r="C38" s="34"/>
      <c r="D38" s="18"/>
      <c r="E38" s="180" t="s">
        <v>9</v>
      </c>
      <c r="F38" s="181" t="s">
        <v>7</v>
      </c>
      <c r="G38" s="181" t="s">
        <v>10</v>
      </c>
      <c r="H38" s="181" t="s">
        <v>11</v>
      </c>
      <c r="I38" s="181" t="s">
        <v>12</v>
      </c>
      <c r="J38" s="181" t="s">
        <v>13</v>
      </c>
      <c r="K38" s="18"/>
      <c r="L38" s="18"/>
      <c r="M38" s="18"/>
    </row>
    <row r="39" spans="1:13" s="170" customFormat="1" ht="13.8" x14ac:dyDescent="0.25">
      <c r="A39" s="18"/>
      <c r="B39" s="34"/>
      <c r="C39" s="34"/>
      <c r="D39" s="18"/>
      <c r="E39" s="35"/>
      <c r="F39" s="44"/>
      <c r="G39" s="44"/>
      <c r="H39" s="44"/>
      <c r="I39" s="44"/>
      <c r="J39" s="44"/>
      <c r="K39" s="18"/>
      <c r="L39" s="18"/>
      <c r="M39" s="18"/>
    </row>
    <row r="40" spans="1:13" s="170" customFormat="1" ht="13.8" x14ac:dyDescent="0.25">
      <c r="A40" s="18"/>
      <c r="B40" s="34"/>
      <c r="C40" s="34"/>
      <c r="D40" s="18"/>
      <c r="E40" s="18"/>
      <c r="F40" s="18"/>
      <c r="G40" s="18"/>
      <c r="H40" s="18"/>
      <c r="I40" s="18"/>
      <c r="J40" s="18"/>
      <c r="K40" s="18"/>
      <c r="L40" s="18"/>
      <c r="M40" s="18"/>
    </row>
    <row r="41" spans="1:13" s="170" customFormat="1" ht="13.8" x14ac:dyDescent="0.25">
      <c r="A41" s="18"/>
      <c r="B41" s="34"/>
      <c r="C41" s="34"/>
      <c r="D41" s="18"/>
      <c r="E41" s="180" t="s">
        <v>14</v>
      </c>
      <c r="F41" s="181" t="s">
        <v>15</v>
      </c>
      <c r="G41" s="181" t="s">
        <v>16</v>
      </c>
      <c r="H41" s="181" t="s">
        <v>17</v>
      </c>
      <c r="I41" s="181" t="s">
        <v>18</v>
      </c>
      <c r="J41" s="181" t="s">
        <v>19</v>
      </c>
      <c r="K41" s="18"/>
      <c r="L41" s="18"/>
      <c r="M41" s="18"/>
    </row>
    <row r="42" spans="1:13" s="170" customFormat="1" ht="13.8" x14ac:dyDescent="0.25">
      <c r="A42" s="18"/>
      <c r="B42" s="34"/>
      <c r="C42" s="34"/>
      <c r="D42" s="18"/>
      <c r="E42" s="35"/>
      <c r="F42" s="44"/>
      <c r="G42" s="44"/>
      <c r="H42" s="44"/>
      <c r="I42" s="44"/>
      <c r="J42" s="44"/>
      <c r="K42" s="18"/>
      <c r="L42" s="18"/>
      <c r="M42" s="18"/>
    </row>
    <row r="43" spans="1:13" s="170" customFormat="1" ht="13.8" x14ac:dyDescent="0.25">
      <c r="A43" s="18"/>
      <c r="B43" s="34"/>
      <c r="C43" s="34"/>
      <c r="D43" s="18"/>
      <c r="E43" s="18"/>
      <c r="F43" s="36"/>
      <c r="G43" s="36"/>
      <c r="H43" s="36"/>
      <c r="I43" s="36"/>
      <c r="J43" s="18"/>
      <c r="K43" s="18"/>
      <c r="L43" s="18"/>
      <c r="M43" s="18"/>
    </row>
    <row r="44" spans="1:13" s="170" customFormat="1" ht="13.8" x14ac:dyDescent="0.25">
      <c r="A44" s="18"/>
      <c r="B44" s="34"/>
      <c r="C44" s="34"/>
      <c r="D44" s="18"/>
      <c r="E44" s="182" t="s">
        <v>20</v>
      </c>
      <c r="F44" s="181" t="s">
        <v>15</v>
      </c>
      <c r="G44" s="181" t="s">
        <v>21</v>
      </c>
      <c r="H44" s="181" t="s">
        <v>18</v>
      </c>
      <c r="I44" s="181" t="s">
        <v>22</v>
      </c>
      <c r="J44" s="181" t="s">
        <v>23</v>
      </c>
      <c r="K44" s="18"/>
      <c r="L44" s="18"/>
      <c r="M44" s="18"/>
    </row>
    <row r="45" spans="1:13" s="170" customFormat="1" ht="13.8" x14ac:dyDescent="0.25">
      <c r="A45" s="18"/>
      <c r="B45" s="34"/>
      <c r="C45" s="34"/>
      <c r="D45" s="18"/>
      <c r="E45" s="35"/>
      <c r="F45" s="45"/>
      <c r="G45" s="45"/>
      <c r="H45" s="45"/>
      <c r="I45" s="45"/>
      <c r="J45" s="45"/>
      <c r="K45" s="18"/>
      <c r="L45" s="18"/>
      <c r="M45" s="18"/>
    </row>
    <row r="46" spans="1:13" s="170" customFormat="1" ht="13.8" x14ac:dyDescent="0.25">
      <c r="A46" s="18"/>
      <c r="B46" s="34"/>
      <c r="C46" s="34"/>
      <c r="D46" s="18"/>
      <c r="E46" s="18"/>
      <c r="F46" s="36"/>
      <c r="G46" s="36"/>
      <c r="H46" s="36"/>
      <c r="I46" s="36"/>
      <c r="J46" s="18"/>
      <c r="K46" s="18"/>
      <c r="L46" s="18"/>
      <c r="M46" s="18"/>
    </row>
    <row r="47" spans="1:13" s="170" customFormat="1" ht="13.8" x14ac:dyDescent="0.25">
      <c r="A47" s="18"/>
      <c r="B47" s="34"/>
      <c r="C47" s="34"/>
      <c r="D47" s="18"/>
      <c r="E47" s="183" t="s">
        <v>24</v>
      </c>
      <c r="F47" s="184" t="s">
        <v>25</v>
      </c>
      <c r="G47" s="295" t="s">
        <v>26</v>
      </c>
      <c r="H47" s="295"/>
      <c r="I47" s="184" t="s">
        <v>27</v>
      </c>
      <c r="J47" s="184" t="s">
        <v>28</v>
      </c>
      <c r="K47" s="18"/>
      <c r="L47" s="18"/>
      <c r="M47" s="18"/>
    </row>
    <row r="48" spans="1:13" s="170" customFormat="1" ht="13.8" x14ac:dyDescent="0.25">
      <c r="A48" s="18"/>
      <c r="B48" s="34"/>
      <c r="C48" s="34"/>
      <c r="D48" s="18"/>
      <c r="E48" s="185" t="s">
        <v>29</v>
      </c>
      <c r="F48" s="46"/>
      <c r="G48" s="291"/>
      <c r="H48" s="292"/>
      <c r="I48" s="48"/>
      <c r="J48" s="48"/>
      <c r="K48" s="18"/>
      <c r="L48" s="18"/>
      <c r="M48" s="18"/>
    </row>
    <row r="49" spans="1:13" s="170" customFormat="1" ht="7.5" customHeight="1" x14ac:dyDescent="0.25">
      <c r="A49" s="18"/>
      <c r="B49" s="34"/>
      <c r="C49" s="34"/>
      <c r="D49" s="18"/>
      <c r="E49" s="42"/>
      <c r="F49" s="38"/>
      <c r="G49" s="38"/>
      <c r="H49" s="39"/>
      <c r="I49" s="39"/>
      <c r="J49" s="39"/>
      <c r="K49" s="18"/>
      <c r="L49" s="18"/>
      <c r="M49" s="18"/>
    </row>
    <row r="50" spans="1:13" s="170" customFormat="1" ht="13.8" x14ac:dyDescent="0.25">
      <c r="A50" s="18"/>
      <c r="B50" s="34"/>
      <c r="C50" s="34"/>
      <c r="D50" s="18"/>
      <c r="E50" s="185"/>
      <c r="F50" s="46"/>
      <c r="G50" s="291"/>
      <c r="H50" s="292"/>
      <c r="I50" s="49"/>
      <c r="J50" s="49"/>
      <c r="K50" s="18"/>
      <c r="L50" s="18"/>
      <c r="M50" s="18"/>
    </row>
    <row r="51" spans="1:13" s="170" customFormat="1" ht="5.25" customHeight="1" x14ac:dyDescent="0.25">
      <c r="A51" s="18"/>
      <c r="B51" s="34"/>
      <c r="C51" s="34"/>
      <c r="D51" s="18"/>
      <c r="E51" s="42"/>
      <c r="F51" s="38"/>
      <c r="G51" s="40"/>
      <c r="H51" s="39"/>
      <c r="I51" s="39"/>
      <c r="J51" s="39"/>
      <c r="K51" s="18"/>
      <c r="L51" s="18"/>
      <c r="M51" s="18"/>
    </row>
    <row r="52" spans="1:13" s="170" customFormat="1" ht="13.8" x14ac:dyDescent="0.25">
      <c r="A52" s="18"/>
      <c r="B52" s="186" t="s">
        <v>30</v>
      </c>
      <c r="C52" s="186"/>
      <c r="D52" s="18"/>
      <c r="E52" s="185"/>
      <c r="F52" s="46"/>
      <c r="G52" s="291"/>
      <c r="H52" s="292"/>
      <c r="I52" s="49"/>
      <c r="J52" s="49"/>
      <c r="K52" s="18"/>
      <c r="L52" s="18"/>
      <c r="M52" s="18"/>
    </row>
    <row r="53" spans="1:13" s="170" customFormat="1" ht="7.5" customHeight="1" x14ac:dyDescent="0.25">
      <c r="A53" s="18"/>
      <c r="B53" s="34"/>
      <c r="C53" s="34"/>
      <c r="D53" s="18"/>
      <c r="E53" s="42"/>
      <c r="F53" s="38"/>
      <c r="G53" s="40"/>
      <c r="H53" s="41"/>
      <c r="I53" s="39"/>
      <c r="J53" s="39"/>
      <c r="K53" s="18"/>
      <c r="L53" s="18"/>
      <c r="M53" s="18"/>
    </row>
    <row r="54" spans="1:13" s="170" customFormat="1" ht="13.8" x14ac:dyDescent="0.25">
      <c r="A54" s="18"/>
      <c r="B54" s="18"/>
      <c r="C54" s="18"/>
      <c r="D54" s="18"/>
      <c r="E54" s="185"/>
      <c r="F54" s="46"/>
      <c r="G54" s="291"/>
      <c r="H54" s="292"/>
      <c r="I54" s="49"/>
      <c r="J54" s="49"/>
      <c r="K54" s="18"/>
      <c r="L54" s="18"/>
      <c r="M54" s="18"/>
    </row>
    <row r="55" spans="1:13" s="170" customFormat="1" ht="6" customHeight="1" x14ac:dyDescent="0.25">
      <c r="A55" s="18"/>
      <c r="B55" s="42"/>
      <c r="C55" s="42"/>
      <c r="D55" s="18"/>
      <c r="E55" s="42"/>
      <c r="F55" s="38"/>
      <c r="G55" s="40"/>
      <c r="H55" s="41"/>
      <c r="I55" s="39"/>
      <c r="J55" s="39"/>
      <c r="K55" s="18"/>
      <c r="L55" s="18"/>
      <c r="M55" s="18"/>
    </row>
    <row r="56" spans="1:13" s="170" customFormat="1" ht="13.8" x14ac:dyDescent="0.25">
      <c r="A56" s="18"/>
      <c r="B56" s="179" t="s">
        <v>31</v>
      </c>
      <c r="C56" s="50"/>
      <c r="D56" s="43"/>
      <c r="E56" s="185"/>
      <c r="F56" s="46"/>
      <c r="G56" s="291"/>
      <c r="H56" s="292"/>
      <c r="I56" s="49"/>
      <c r="J56" s="49"/>
      <c r="K56" s="18"/>
      <c r="L56" s="18"/>
      <c r="M56" s="18"/>
    </row>
    <row r="57" spans="1:13" s="170" customFormat="1" ht="5.25" customHeight="1" x14ac:dyDescent="0.25">
      <c r="A57" s="18"/>
      <c r="B57" s="42"/>
      <c r="C57" s="42"/>
      <c r="D57" s="18"/>
      <c r="E57" s="42"/>
      <c r="F57" s="42"/>
      <c r="G57" s="42"/>
      <c r="H57" s="41"/>
      <c r="I57" s="41"/>
      <c r="J57" s="42"/>
      <c r="K57" s="18"/>
      <c r="L57" s="18"/>
      <c r="M57" s="18"/>
    </row>
    <row r="58" spans="1:13" s="170" customFormat="1" ht="13.8" x14ac:dyDescent="0.25">
      <c r="A58" s="18"/>
      <c r="B58" s="179" t="s">
        <v>32</v>
      </c>
      <c r="C58" s="50"/>
      <c r="D58" s="43"/>
      <c r="E58" s="187" t="s">
        <v>33</v>
      </c>
      <c r="F58" s="293"/>
      <c r="G58" s="294"/>
      <c r="H58" s="294"/>
      <c r="I58" s="294"/>
      <c r="J58" s="294"/>
      <c r="K58" s="18"/>
      <c r="L58" s="18"/>
      <c r="M58" s="18"/>
    </row>
    <row r="59" spans="1:13" s="170" customFormat="1" ht="4.5" customHeight="1" x14ac:dyDescent="0.25">
      <c r="A59" s="18"/>
      <c r="B59" s="42"/>
      <c r="C59" s="42"/>
      <c r="D59" s="18"/>
      <c r="E59" s="18"/>
      <c r="F59" s="42"/>
      <c r="G59" s="42"/>
      <c r="H59" s="42"/>
      <c r="I59" s="42"/>
      <c r="J59" s="42"/>
      <c r="K59" s="18"/>
      <c r="L59" s="18"/>
      <c r="M59" s="18"/>
    </row>
    <row r="60" spans="1:13" s="170" customFormat="1" ht="13.8" x14ac:dyDescent="0.25">
      <c r="A60" s="18"/>
      <c r="B60" s="179" t="s">
        <v>34</v>
      </c>
      <c r="C60" s="188"/>
      <c r="D60" s="43"/>
      <c r="E60" s="185" t="s">
        <v>35</v>
      </c>
      <c r="F60" s="292"/>
      <c r="G60" s="292"/>
      <c r="H60" s="292"/>
      <c r="I60" s="292"/>
      <c r="J60" s="292"/>
      <c r="K60" s="18"/>
      <c r="L60" s="18"/>
      <c r="M60" s="18"/>
    </row>
    <row r="61" spans="1:13" s="170" customFormat="1" ht="3.75" customHeight="1" x14ac:dyDescent="0.25">
      <c r="A61" s="18"/>
      <c r="B61" s="18"/>
      <c r="C61" s="18"/>
      <c r="D61" s="18"/>
      <c r="E61" s="42"/>
      <c r="F61" s="42"/>
      <c r="G61" s="42"/>
      <c r="H61" s="41"/>
      <c r="I61" s="41"/>
      <c r="J61" s="42"/>
      <c r="K61" s="18"/>
      <c r="L61" s="18"/>
      <c r="M61" s="18"/>
    </row>
    <row r="62" spans="1:13" s="170" customFormat="1" ht="13.8" x14ac:dyDescent="0.25">
      <c r="A62" s="18"/>
      <c r="B62" s="179" t="s">
        <v>36</v>
      </c>
      <c r="C62" s="50"/>
      <c r="D62" s="43"/>
      <c r="E62" s="185"/>
      <c r="F62" s="292"/>
      <c r="G62" s="292"/>
      <c r="H62" s="292"/>
      <c r="I62" s="292"/>
      <c r="J62" s="292"/>
      <c r="K62" s="18"/>
      <c r="L62" s="18"/>
      <c r="M62" s="18"/>
    </row>
    <row r="63" spans="1:13" s="170" customFormat="1" ht="4.5" customHeight="1" x14ac:dyDescent="0.25">
      <c r="A63" s="18"/>
      <c r="B63" s="18"/>
      <c r="C63" s="18"/>
      <c r="D63" s="18"/>
      <c r="E63" s="42"/>
      <c r="F63" s="42"/>
      <c r="G63" s="42"/>
      <c r="H63" s="41"/>
      <c r="I63" s="41"/>
      <c r="J63" s="42"/>
      <c r="K63" s="18"/>
      <c r="L63" s="18"/>
      <c r="M63" s="18"/>
    </row>
    <row r="64" spans="1:13" s="170" customFormat="1" ht="13.8" x14ac:dyDescent="0.25">
      <c r="A64" s="18"/>
      <c r="B64" s="179" t="s">
        <v>37</v>
      </c>
      <c r="C64" s="50"/>
      <c r="D64" s="43"/>
      <c r="E64" s="185" t="s">
        <v>38</v>
      </c>
      <c r="F64" s="47"/>
      <c r="G64" s="47"/>
      <c r="H64" s="47"/>
      <c r="I64" s="47"/>
      <c r="J64" s="47"/>
      <c r="K64" s="18"/>
      <c r="L64" s="18"/>
      <c r="M64" s="18"/>
    </row>
    <row r="65" spans="1:13" s="170" customFormat="1" ht="4.5" customHeight="1" x14ac:dyDescent="0.25">
      <c r="A65" s="18"/>
      <c r="B65" s="18"/>
      <c r="C65" s="18"/>
      <c r="D65" s="18"/>
      <c r="E65" s="18"/>
      <c r="F65" s="18"/>
      <c r="G65" s="18"/>
      <c r="H65" s="18"/>
      <c r="I65" s="18"/>
      <c r="J65" s="18"/>
      <c r="K65" s="18"/>
      <c r="L65" s="18"/>
      <c r="M65" s="18"/>
    </row>
    <row r="66" spans="1:13" s="170" customFormat="1" ht="13.8" x14ac:dyDescent="0.25">
      <c r="A66" s="18"/>
      <c r="B66" s="179" t="s">
        <v>39</v>
      </c>
      <c r="C66" s="50"/>
      <c r="D66" s="43"/>
      <c r="E66" s="289" t="s">
        <v>40</v>
      </c>
      <c r="F66" s="296"/>
      <c r="G66" s="296"/>
      <c r="H66" s="296"/>
      <c r="I66" s="296"/>
      <c r="J66" s="46"/>
      <c r="K66" s="18"/>
      <c r="L66" s="18"/>
      <c r="M66" s="18"/>
    </row>
    <row r="67" spans="1:13" s="170" customFormat="1" ht="4.5" customHeight="1" x14ac:dyDescent="0.25">
      <c r="A67" s="18"/>
      <c r="B67" s="18"/>
      <c r="C67" s="18"/>
      <c r="D67" s="18"/>
      <c r="E67" s="18"/>
      <c r="F67" s="18"/>
      <c r="G67" s="18"/>
      <c r="H67" s="18"/>
      <c r="I67" s="18"/>
      <c r="J67" s="18"/>
      <c r="K67" s="18"/>
      <c r="L67" s="18"/>
      <c r="M67" s="18"/>
    </row>
    <row r="68" spans="1:13" s="170" customFormat="1" ht="17.25" customHeight="1" x14ac:dyDescent="0.25">
      <c r="A68" s="18"/>
      <c r="B68" s="179" t="s">
        <v>41</v>
      </c>
      <c r="C68" s="51"/>
      <c r="D68" s="43"/>
      <c r="E68" s="289" t="s">
        <v>42</v>
      </c>
      <c r="F68" s="290"/>
      <c r="G68" s="290"/>
      <c r="H68" s="46"/>
      <c r="I68" s="289" t="s">
        <v>43</v>
      </c>
      <c r="J68" s="289"/>
      <c r="K68" s="46"/>
      <c r="L68" s="18"/>
      <c r="M68" s="18"/>
    </row>
    <row r="69" spans="1:13" s="170" customFormat="1" ht="3.75" customHeight="1" x14ac:dyDescent="0.25">
      <c r="A69" s="18"/>
      <c r="B69" s="18"/>
      <c r="C69" s="18"/>
      <c r="D69" s="18"/>
      <c r="E69" s="18"/>
      <c r="F69" s="18"/>
      <c r="G69" s="18"/>
      <c r="H69" s="18"/>
      <c r="I69" s="18"/>
      <c r="J69" s="18"/>
      <c r="K69" s="18"/>
      <c r="L69" s="18"/>
      <c r="M69" s="18"/>
    </row>
    <row r="70" spans="1:13" s="170" customFormat="1" ht="13.8" x14ac:dyDescent="0.25">
      <c r="A70" s="189"/>
      <c r="B70" s="189" t="s">
        <v>181</v>
      </c>
      <c r="C70" s="189"/>
      <c r="D70" s="189"/>
      <c r="E70" s="189"/>
      <c r="F70" s="189"/>
      <c r="G70" s="189"/>
      <c r="H70" s="189"/>
      <c r="I70" s="189"/>
      <c r="J70" s="190" t="s">
        <v>182</v>
      </c>
      <c r="K70" s="189"/>
      <c r="L70" s="18"/>
      <c r="M70" s="18"/>
    </row>
    <row r="71" spans="1:13" s="170" customFormat="1" ht="13.8" x14ac:dyDescent="0.25">
      <c r="A71" s="18"/>
      <c r="B71" s="18"/>
      <c r="C71" s="18"/>
      <c r="D71" s="18"/>
      <c r="E71" s="18"/>
      <c r="F71" s="18"/>
      <c r="G71" s="18"/>
      <c r="H71" s="18"/>
      <c r="I71" s="18"/>
      <c r="J71" s="18"/>
      <c r="K71" s="18"/>
      <c r="L71" s="18"/>
      <c r="M71" s="18"/>
    </row>
    <row r="72" spans="1:13" s="170" customFormat="1" ht="13.8" x14ac:dyDescent="0.25">
      <c r="A72" s="18"/>
      <c r="B72" s="18"/>
      <c r="C72" s="18"/>
      <c r="D72" s="18"/>
      <c r="E72" s="18"/>
      <c r="F72" s="18"/>
      <c r="G72" s="18"/>
      <c r="H72" s="18"/>
      <c r="I72" s="18"/>
      <c r="J72" s="18"/>
      <c r="K72" s="18"/>
      <c r="L72" s="18"/>
      <c r="M72" s="18"/>
    </row>
    <row r="73" spans="1:13" s="170" customFormat="1" ht="13.8" x14ac:dyDescent="0.25">
      <c r="A73" s="18"/>
      <c r="B73" s="18"/>
      <c r="C73" s="18"/>
      <c r="D73" s="18"/>
      <c r="E73" s="18"/>
      <c r="F73" s="18"/>
      <c r="G73" s="18"/>
      <c r="H73" s="18"/>
      <c r="I73" s="18"/>
      <c r="J73" s="18"/>
      <c r="K73" s="18"/>
      <c r="L73" s="18"/>
      <c r="M73" s="18"/>
    </row>
    <row r="74" spans="1:13" s="170" customFormat="1" ht="13.8" x14ac:dyDescent="0.25">
      <c r="A74" s="18"/>
      <c r="B74" s="18"/>
      <c r="C74" s="18"/>
      <c r="D74" s="18"/>
      <c r="E74" s="18"/>
      <c r="F74" s="18"/>
      <c r="G74" s="18"/>
      <c r="H74" s="18"/>
      <c r="I74" s="18"/>
      <c r="J74" s="18"/>
      <c r="K74" s="18"/>
      <c r="L74" s="18"/>
      <c r="M74" s="18"/>
    </row>
    <row r="75" spans="1:13" s="170" customFormat="1" ht="13.8" x14ac:dyDescent="0.25">
      <c r="A75" s="18"/>
      <c r="B75" s="18"/>
      <c r="C75" s="18"/>
      <c r="D75" s="18"/>
      <c r="E75" s="18"/>
      <c r="F75" s="18"/>
      <c r="G75" s="18"/>
      <c r="H75" s="18"/>
      <c r="I75" s="18"/>
      <c r="J75" s="18"/>
      <c r="K75" s="18"/>
      <c r="L75" s="18"/>
      <c r="M75" s="18"/>
    </row>
    <row r="76" spans="1:13" s="170" customFormat="1" ht="13.8" x14ac:dyDescent="0.25">
      <c r="A76" s="18"/>
      <c r="B76" s="18"/>
      <c r="C76" s="18"/>
      <c r="D76" s="18"/>
      <c r="E76" s="18"/>
      <c r="F76" s="18"/>
      <c r="G76" s="18"/>
      <c r="H76" s="18"/>
      <c r="I76" s="18"/>
      <c r="J76" s="18"/>
      <c r="K76" s="18"/>
      <c r="L76" s="18"/>
      <c r="M76" s="18"/>
    </row>
    <row r="77" spans="1:13" s="170" customFormat="1" ht="13.8" x14ac:dyDescent="0.25">
      <c r="A77" s="18"/>
      <c r="B77" s="18"/>
      <c r="C77" s="18"/>
      <c r="D77" s="18"/>
      <c r="E77" s="18"/>
      <c r="F77" s="18"/>
      <c r="G77" s="18"/>
      <c r="H77" s="18"/>
      <c r="I77" s="18"/>
      <c r="J77" s="18"/>
      <c r="K77" s="18"/>
      <c r="L77" s="18"/>
      <c r="M77" s="18"/>
    </row>
    <row r="78" spans="1:13" s="170" customFormat="1" ht="13.8" x14ac:dyDescent="0.25">
      <c r="A78" s="18"/>
      <c r="B78" s="18"/>
      <c r="C78" s="18"/>
      <c r="D78" s="18"/>
      <c r="E78" s="18"/>
      <c r="F78" s="18"/>
      <c r="G78" s="18"/>
      <c r="H78" s="18"/>
      <c r="I78" s="18"/>
      <c r="J78" s="18"/>
      <c r="K78" s="18"/>
      <c r="L78" s="18"/>
      <c r="M78" s="18"/>
    </row>
    <row r="79" spans="1:13" s="170" customFormat="1" ht="13.8" x14ac:dyDescent="0.25">
      <c r="A79" s="18"/>
      <c r="B79" s="18"/>
      <c r="C79" s="18"/>
      <c r="D79" s="18"/>
      <c r="E79" s="18"/>
      <c r="F79" s="18"/>
      <c r="G79" s="18"/>
      <c r="H79" s="18"/>
      <c r="I79" s="18"/>
      <c r="J79" s="18"/>
      <c r="K79" s="18"/>
      <c r="L79" s="18"/>
      <c r="M79" s="18"/>
    </row>
    <row r="80" spans="1:13" s="170" customFormat="1" ht="13.8" x14ac:dyDescent="0.25">
      <c r="A80" s="18"/>
      <c r="B80" s="18"/>
      <c r="C80" s="18"/>
      <c r="D80" s="18"/>
      <c r="E80" s="18"/>
      <c r="F80" s="18"/>
      <c r="G80" s="18"/>
      <c r="H80" s="18"/>
      <c r="I80" s="18"/>
      <c r="J80" s="18"/>
      <c r="K80" s="18"/>
      <c r="L80" s="18"/>
      <c r="M80" s="18"/>
    </row>
    <row r="81" spans="1:13" s="170" customFormat="1" ht="13.8" x14ac:dyDescent="0.25">
      <c r="A81" s="18"/>
      <c r="B81" s="18"/>
      <c r="C81" s="18"/>
      <c r="D81" s="18"/>
      <c r="E81" s="18"/>
      <c r="F81" s="18"/>
      <c r="G81" s="18"/>
      <c r="H81" s="18"/>
      <c r="I81" s="18"/>
      <c r="J81" s="18"/>
      <c r="K81" s="18"/>
      <c r="L81" s="18"/>
      <c r="M81" s="18"/>
    </row>
    <row r="82" spans="1:13" s="170" customFormat="1" ht="13.8" x14ac:dyDescent="0.25">
      <c r="A82" s="18"/>
      <c r="B82" s="18"/>
      <c r="C82" s="18"/>
      <c r="D82" s="18"/>
      <c r="E82" s="18"/>
      <c r="F82" s="18"/>
      <c r="G82" s="18"/>
      <c r="H82" s="18"/>
      <c r="I82" s="18"/>
      <c r="J82" s="18"/>
      <c r="K82" s="18"/>
      <c r="L82" s="18"/>
      <c r="M82" s="18"/>
    </row>
    <row r="83" spans="1:13" s="170" customFormat="1" ht="13.8" x14ac:dyDescent="0.25">
      <c r="A83" s="18"/>
      <c r="B83" s="18"/>
      <c r="C83" s="18"/>
      <c r="D83" s="18"/>
      <c r="E83" s="18"/>
      <c r="F83" s="18"/>
      <c r="G83" s="18"/>
      <c r="H83" s="18"/>
      <c r="I83" s="18"/>
      <c r="J83" s="18"/>
      <c r="K83" s="18"/>
      <c r="L83" s="18"/>
      <c r="M83" s="18"/>
    </row>
    <row r="84" spans="1:13" s="170" customFormat="1" ht="13.8" x14ac:dyDescent="0.25">
      <c r="A84" s="18"/>
      <c r="B84" s="18"/>
      <c r="C84" s="18"/>
      <c r="D84" s="18"/>
      <c r="E84" s="18"/>
      <c r="F84" s="18"/>
      <c r="G84" s="18"/>
      <c r="H84" s="18"/>
      <c r="I84" s="18"/>
      <c r="J84" s="18"/>
      <c r="K84" s="18"/>
      <c r="L84" s="18"/>
      <c r="M84" s="18"/>
    </row>
    <row r="85" spans="1:13" s="170" customFormat="1" ht="13.8" x14ac:dyDescent="0.25">
      <c r="A85" s="18"/>
      <c r="B85" s="18"/>
      <c r="C85" s="18"/>
      <c r="D85" s="18"/>
      <c r="E85" s="18"/>
      <c r="F85" s="18"/>
      <c r="G85" s="18"/>
      <c r="H85" s="18"/>
      <c r="I85" s="18"/>
      <c r="J85" s="18"/>
      <c r="K85" s="18"/>
      <c r="L85" s="18"/>
      <c r="M85" s="18"/>
    </row>
    <row r="86" spans="1:13" s="170" customFormat="1" ht="13.8" x14ac:dyDescent="0.25">
      <c r="A86" s="18"/>
      <c r="B86" s="18"/>
      <c r="C86" s="18"/>
      <c r="D86" s="18"/>
      <c r="E86" s="18"/>
      <c r="F86" s="18"/>
      <c r="G86" s="18"/>
      <c r="H86" s="18"/>
      <c r="I86" s="18"/>
      <c r="J86" s="18"/>
      <c r="K86" s="18"/>
      <c r="L86" s="18"/>
      <c r="M86" s="18"/>
    </row>
    <row r="87" spans="1:13" s="170" customFormat="1" ht="13.8" x14ac:dyDescent="0.25">
      <c r="A87" s="18"/>
      <c r="B87" s="18"/>
      <c r="C87" s="18"/>
      <c r="D87" s="18"/>
      <c r="E87" s="18"/>
      <c r="F87" s="18"/>
      <c r="G87" s="18"/>
      <c r="H87" s="18"/>
      <c r="I87" s="18"/>
      <c r="J87" s="18"/>
      <c r="K87" s="18"/>
      <c r="L87" s="18"/>
      <c r="M87" s="18"/>
    </row>
    <row r="88" spans="1:13" s="170" customFormat="1" ht="13.8" x14ac:dyDescent="0.25">
      <c r="A88" s="18"/>
      <c r="B88" s="18"/>
      <c r="C88" s="18"/>
      <c r="D88" s="18"/>
      <c r="E88" s="18"/>
      <c r="F88" s="18"/>
      <c r="G88" s="18"/>
      <c r="H88" s="18"/>
      <c r="I88" s="18"/>
      <c r="J88" s="18"/>
      <c r="K88" s="18"/>
      <c r="L88" s="18"/>
      <c r="M88" s="18"/>
    </row>
    <row r="89" spans="1:13" s="170" customFormat="1" ht="13.8" x14ac:dyDescent="0.25">
      <c r="A89" s="18"/>
      <c r="B89" s="18"/>
      <c r="C89" s="18"/>
      <c r="D89" s="18"/>
      <c r="E89" s="18"/>
      <c r="F89" s="18"/>
      <c r="G89" s="18"/>
      <c r="H89" s="18"/>
      <c r="I89" s="18"/>
      <c r="J89" s="18"/>
      <c r="K89" s="18"/>
      <c r="L89" s="18"/>
      <c r="M89" s="18"/>
    </row>
    <row r="90" spans="1:13" s="170" customFormat="1" ht="13.8" x14ac:dyDescent="0.25">
      <c r="A90" s="18"/>
      <c r="B90" s="18"/>
      <c r="C90" s="18"/>
      <c r="D90" s="18"/>
      <c r="E90" s="18"/>
      <c r="F90" s="18"/>
      <c r="G90" s="18"/>
      <c r="H90" s="18"/>
      <c r="I90" s="18"/>
      <c r="J90" s="18"/>
      <c r="K90" s="18"/>
      <c r="L90" s="18"/>
      <c r="M90" s="18"/>
    </row>
    <row r="91" spans="1:13" s="170" customFormat="1" ht="13.8" x14ac:dyDescent="0.25">
      <c r="A91" s="18"/>
      <c r="B91" s="18"/>
      <c r="C91" s="18"/>
      <c r="D91" s="18"/>
      <c r="E91" s="18"/>
      <c r="F91" s="18"/>
      <c r="G91" s="18"/>
      <c r="H91" s="18"/>
      <c r="I91" s="18"/>
      <c r="J91" s="18"/>
      <c r="K91" s="18"/>
      <c r="L91" s="18"/>
      <c r="M91" s="18"/>
    </row>
    <row r="92" spans="1:13" s="170" customFormat="1" ht="13.8" x14ac:dyDescent="0.25">
      <c r="A92" s="18"/>
      <c r="B92" s="18"/>
      <c r="C92" s="18"/>
      <c r="D92" s="18"/>
      <c r="E92" s="18"/>
      <c r="F92" s="18"/>
      <c r="G92" s="18"/>
      <c r="H92" s="18"/>
      <c r="I92" s="18"/>
      <c r="J92" s="18"/>
      <c r="K92" s="18"/>
      <c r="L92" s="18"/>
      <c r="M92" s="18"/>
    </row>
    <row r="93" spans="1:13" s="170" customFormat="1" ht="13.8" x14ac:dyDescent="0.25">
      <c r="A93" s="18"/>
      <c r="B93" s="18"/>
      <c r="C93" s="18"/>
      <c r="D93" s="18"/>
      <c r="E93" s="18"/>
      <c r="F93" s="18"/>
      <c r="G93" s="18"/>
      <c r="H93" s="18"/>
      <c r="I93" s="18"/>
      <c r="J93" s="18"/>
      <c r="K93" s="18"/>
      <c r="L93" s="18"/>
      <c r="M93" s="18"/>
    </row>
    <row r="94" spans="1:13" s="170" customFormat="1" ht="13.8" x14ac:dyDescent="0.25">
      <c r="A94" s="18"/>
      <c r="B94" s="18"/>
      <c r="C94" s="18"/>
      <c r="D94" s="18"/>
      <c r="E94" s="18"/>
      <c r="F94" s="18"/>
      <c r="G94" s="18"/>
      <c r="H94" s="18"/>
      <c r="I94" s="18"/>
      <c r="J94" s="18"/>
      <c r="K94" s="18"/>
      <c r="L94" s="18"/>
      <c r="M94" s="18"/>
    </row>
    <row r="95" spans="1:13" s="170" customFormat="1" ht="13.8" x14ac:dyDescent="0.25">
      <c r="A95" s="18"/>
      <c r="B95" s="18"/>
      <c r="C95" s="18"/>
      <c r="D95" s="18"/>
      <c r="E95" s="18"/>
      <c r="F95" s="18"/>
      <c r="G95" s="18"/>
      <c r="H95" s="18"/>
      <c r="I95" s="18"/>
      <c r="J95" s="18"/>
      <c r="K95" s="18"/>
      <c r="L95" s="18"/>
      <c r="M95" s="18"/>
    </row>
    <row r="96" spans="1:13" s="170" customFormat="1" ht="13.8" x14ac:dyDescent="0.25">
      <c r="A96" s="18"/>
      <c r="B96" s="18"/>
      <c r="C96" s="18"/>
      <c r="D96" s="18"/>
      <c r="E96" s="18"/>
      <c r="F96" s="18"/>
      <c r="G96" s="18"/>
      <c r="H96" s="18"/>
      <c r="I96" s="18"/>
      <c r="J96" s="18"/>
      <c r="K96" s="18"/>
      <c r="L96" s="18"/>
      <c r="M96" s="18"/>
    </row>
    <row r="97" spans="1:13" s="170" customFormat="1" ht="13.8" x14ac:dyDescent="0.25">
      <c r="A97" s="18"/>
      <c r="B97" s="18"/>
      <c r="C97" s="18"/>
      <c r="D97" s="18"/>
      <c r="E97" s="18"/>
      <c r="F97" s="18"/>
      <c r="G97" s="18"/>
      <c r="H97" s="18"/>
      <c r="I97" s="18"/>
      <c r="J97" s="18"/>
      <c r="K97" s="18"/>
      <c r="L97" s="18"/>
      <c r="M97" s="18"/>
    </row>
    <row r="98" spans="1:13" s="170" customFormat="1" ht="13.8" x14ac:dyDescent="0.25">
      <c r="A98" s="18"/>
      <c r="B98" s="18"/>
      <c r="C98" s="18"/>
      <c r="D98" s="18"/>
      <c r="E98" s="18"/>
      <c r="F98" s="18"/>
      <c r="G98" s="18"/>
      <c r="H98" s="18"/>
      <c r="I98" s="18"/>
      <c r="J98" s="18"/>
      <c r="K98" s="18"/>
      <c r="L98" s="18"/>
      <c r="M98" s="18"/>
    </row>
    <row r="99" spans="1:13" s="170" customFormat="1" ht="13.8" x14ac:dyDescent="0.25">
      <c r="A99" s="18"/>
      <c r="B99" s="18"/>
      <c r="C99" s="18"/>
      <c r="D99" s="18"/>
      <c r="E99" s="18"/>
      <c r="F99" s="18"/>
      <c r="G99" s="18"/>
      <c r="H99" s="18"/>
      <c r="I99" s="18"/>
      <c r="J99" s="18"/>
      <c r="K99" s="18"/>
      <c r="L99" s="18"/>
      <c r="M99" s="18"/>
    </row>
    <row r="100" spans="1:13" s="170" customFormat="1" ht="13.8" x14ac:dyDescent="0.25">
      <c r="A100" s="18"/>
      <c r="B100" s="18"/>
      <c r="C100" s="18"/>
      <c r="D100" s="18"/>
      <c r="E100" s="18"/>
      <c r="F100" s="18"/>
      <c r="G100" s="18"/>
      <c r="H100" s="18"/>
      <c r="I100" s="18"/>
      <c r="J100" s="18"/>
      <c r="K100" s="18"/>
      <c r="L100" s="18"/>
      <c r="M100" s="18"/>
    </row>
    <row r="101" spans="1:13" s="170" customFormat="1" ht="13.8" x14ac:dyDescent="0.25">
      <c r="A101" s="18"/>
      <c r="B101" s="18"/>
      <c r="C101" s="18"/>
      <c r="D101" s="18"/>
      <c r="E101" s="18"/>
      <c r="F101" s="18"/>
      <c r="G101" s="18"/>
      <c r="H101" s="18"/>
      <c r="I101" s="18"/>
      <c r="J101" s="18"/>
      <c r="K101" s="18"/>
      <c r="L101" s="18"/>
      <c r="M101" s="18"/>
    </row>
    <row r="102" spans="1:13" s="170" customFormat="1" ht="13.8" x14ac:dyDescent="0.25">
      <c r="A102" s="18"/>
      <c r="B102" s="18"/>
      <c r="C102" s="18"/>
      <c r="D102" s="18"/>
      <c r="E102" s="18"/>
      <c r="F102" s="18"/>
      <c r="G102" s="18"/>
      <c r="H102" s="18"/>
      <c r="I102" s="18"/>
      <c r="J102" s="18"/>
      <c r="K102" s="18"/>
      <c r="L102" s="18"/>
      <c r="M102" s="18"/>
    </row>
    <row r="103" spans="1:13" s="170" customFormat="1" ht="13.8" x14ac:dyDescent="0.25">
      <c r="A103" s="18"/>
      <c r="B103" s="18"/>
      <c r="C103" s="18"/>
      <c r="D103" s="18"/>
      <c r="E103" s="18"/>
      <c r="F103" s="18"/>
      <c r="G103" s="18"/>
      <c r="H103" s="18"/>
      <c r="I103" s="18"/>
      <c r="J103" s="18"/>
      <c r="K103" s="18"/>
      <c r="L103" s="18"/>
      <c r="M103" s="18"/>
    </row>
    <row r="104" spans="1:13" s="170" customFormat="1" ht="13.8" x14ac:dyDescent="0.25">
      <c r="A104" s="18"/>
      <c r="B104" s="18"/>
      <c r="C104" s="18"/>
      <c r="D104" s="18"/>
      <c r="E104" s="18"/>
      <c r="F104" s="18"/>
      <c r="G104" s="18"/>
      <c r="H104" s="18"/>
      <c r="I104" s="18"/>
      <c r="J104" s="18"/>
      <c r="K104" s="18"/>
      <c r="L104" s="18"/>
      <c r="M104" s="18"/>
    </row>
    <row r="105" spans="1:13" s="170" customFormat="1" ht="13.8" x14ac:dyDescent="0.25">
      <c r="A105" s="18"/>
      <c r="B105" s="18"/>
      <c r="C105" s="18"/>
      <c r="D105" s="18"/>
      <c r="E105" s="18"/>
      <c r="F105" s="18"/>
      <c r="G105" s="18"/>
      <c r="H105" s="18"/>
      <c r="I105" s="18"/>
      <c r="J105" s="18"/>
      <c r="K105" s="18"/>
      <c r="L105" s="18"/>
      <c r="M105" s="18"/>
    </row>
    <row r="106" spans="1:13" s="170" customFormat="1" ht="13.8" x14ac:dyDescent="0.25">
      <c r="A106" s="18"/>
      <c r="B106" s="18"/>
      <c r="C106" s="18"/>
      <c r="D106" s="18"/>
      <c r="E106" s="18"/>
      <c r="F106" s="18"/>
      <c r="G106" s="18"/>
      <c r="H106" s="18"/>
      <c r="I106" s="18"/>
      <c r="J106" s="18"/>
      <c r="K106" s="18"/>
      <c r="L106" s="18"/>
      <c r="M106" s="18"/>
    </row>
    <row r="107" spans="1:13" s="170" customFormat="1" ht="13.8" x14ac:dyDescent="0.25">
      <c r="A107" s="18"/>
      <c r="B107" s="18"/>
      <c r="C107" s="18"/>
      <c r="D107" s="18"/>
      <c r="E107" s="18"/>
      <c r="F107" s="18"/>
      <c r="G107" s="18"/>
      <c r="H107" s="18"/>
      <c r="I107" s="18"/>
      <c r="J107" s="18"/>
      <c r="K107" s="18"/>
      <c r="L107" s="18"/>
      <c r="M107" s="18"/>
    </row>
    <row r="108" spans="1:13" s="170" customFormat="1" ht="13.8" x14ac:dyDescent="0.25">
      <c r="A108" s="18"/>
      <c r="B108" s="18"/>
      <c r="C108" s="18"/>
      <c r="D108" s="18"/>
      <c r="E108" s="18"/>
      <c r="F108" s="18"/>
      <c r="G108" s="18"/>
      <c r="H108" s="18"/>
      <c r="I108" s="18"/>
      <c r="J108" s="18"/>
      <c r="K108" s="18"/>
      <c r="L108" s="18"/>
      <c r="M108" s="18"/>
    </row>
    <row r="109" spans="1:13" s="170" customFormat="1" ht="13.8" x14ac:dyDescent="0.25">
      <c r="A109" s="18"/>
      <c r="B109" s="18"/>
      <c r="C109" s="18"/>
      <c r="D109" s="18"/>
      <c r="E109" s="18"/>
      <c r="F109" s="18"/>
      <c r="G109" s="18"/>
      <c r="H109" s="18"/>
      <c r="I109" s="18"/>
      <c r="J109" s="18"/>
      <c r="K109" s="18"/>
      <c r="L109" s="18"/>
      <c r="M109" s="18"/>
    </row>
    <row r="110" spans="1:13" s="170" customFormat="1" ht="13.8" x14ac:dyDescent="0.25">
      <c r="A110" s="18"/>
      <c r="B110" s="18"/>
      <c r="C110" s="18"/>
      <c r="D110" s="18"/>
      <c r="E110" s="18"/>
      <c r="F110" s="18"/>
      <c r="G110" s="18"/>
      <c r="H110" s="18"/>
      <c r="I110" s="18"/>
      <c r="J110" s="18"/>
      <c r="K110" s="18"/>
      <c r="L110" s="18"/>
      <c r="M110" s="18"/>
    </row>
    <row r="111" spans="1:13" s="170" customFormat="1" ht="13.8" x14ac:dyDescent="0.25">
      <c r="A111" s="18"/>
      <c r="B111" s="18"/>
      <c r="C111" s="18"/>
      <c r="D111" s="18"/>
      <c r="E111" s="18"/>
      <c r="F111" s="18"/>
      <c r="G111" s="18"/>
      <c r="H111" s="18"/>
      <c r="I111" s="18"/>
      <c r="J111" s="18"/>
      <c r="K111" s="18"/>
      <c r="L111" s="18"/>
      <c r="M111" s="18"/>
    </row>
    <row r="112" spans="1:13" s="170" customFormat="1" ht="13.8" x14ac:dyDescent="0.25">
      <c r="A112" s="18"/>
      <c r="B112" s="18"/>
      <c r="C112" s="18"/>
      <c r="D112" s="18"/>
      <c r="E112" s="18"/>
      <c r="F112" s="18"/>
      <c r="G112" s="18"/>
      <c r="H112" s="18"/>
      <c r="I112" s="18"/>
      <c r="J112" s="18"/>
      <c r="K112" s="18"/>
      <c r="L112" s="18"/>
      <c r="M112" s="18"/>
    </row>
    <row r="113" spans="1:13" s="170" customFormat="1" ht="13.8" x14ac:dyDescent="0.25">
      <c r="A113" s="18"/>
      <c r="B113" s="18"/>
      <c r="C113" s="18"/>
      <c r="D113" s="18"/>
      <c r="E113" s="18"/>
      <c r="F113" s="18"/>
      <c r="G113" s="18"/>
      <c r="H113" s="18"/>
      <c r="I113" s="18"/>
      <c r="J113" s="18"/>
      <c r="K113" s="18"/>
      <c r="L113" s="18"/>
      <c r="M113" s="18"/>
    </row>
    <row r="114" spans="1:13" s="170" customFormat="1" ht="13.8" x14ac:dyDescent="0.25">
      <c r="A114" s="18"/>
      <c r="B114" s="18"/>
      <c r="C114" s="18"/>
      <c r="D114" s="18"/>
      <c r="E114" s="18"/>
      <c r="F114" s="18"/>
      <c r="G114" s="18"/>
      <c r="H114" s="18"/>
      <c r="I114" s="18"/>
      <c r="J114" s="18"/>
      <c r="K114" s="18"/>
      <c r="L114" s="18"/>
      <c r="M114" s="18"/>
    </row>
    <row r="115" spans="1:13" s="170" customFormat="1" ht="13.8" x14ac:dyDescent="0.25">
      <c r="A115" s="18"/>
      <c r="B115" s="18"/>
      <c r="C115" s="18"/>
      <c r="D115" s="18"/>
      <c r="E115" s="18"/>
      <c r="F115" s="18"/>
      <c r="G115" s="18"/>
      <c r="H115" s="18"/>
      <c r="I115" s="18"/>
      <c r="J115" s="18"/>
      <c r="K115" s="18"/>
      <c r="L115" s="18"/>
      <c r="M115" s="18"/>
    </row>
    <row r="116" spans="1:13" s="170" customFormat="1" ht="13.8" x14ac:dyDescent="0.25">
      <c r="A116" s="18"/>
      <c r="B116" s="18"/>
      <c r="C116" s="18"/>
      <c r="D116" s="18"/>
      <c r="E116" s="18"/>
      <c r="F116" s="18"/>
      <c r="G116" s="18"/>
      <c r="H116" s="18"/>
      <c r="I116" s="18"/>
      <c r="J116" s="18"/>
      <c r="K116" s="18"/>
      <c r="L116" s="18"/>
      <c r="M116" s="18"/>
    </row>
    <row r="117" spans="1:13" s="170" customFormat="1" ht="13.8" x14ac:dyDescent="0.25">
      <c r="A117" s="18"/>
      <c r="B117" s="18"/>
      <c r="C117" s="18"/>
      <c r="D117" s="18"/>
      <c r="E117" s="18"/>
      <c r="F117" s="18"/>
      <c r="G117" s="18"/>
      <c r="H117" s="18"/>
      <c r="I117" s="18"/>
      <c r="J117" s="18"/>
      <c r="K117" s="18"/>
      <c r="L117" s="18"/>
      <c r="M117" s="18"/>
    </row>
    <row r="118" spans="1:13" s="170" customFormat="1" ht="13.8" x14ac:dyDescent="0.25">
      <c r="A118" s="18"/>
      <c r="B118" s="18"/>
      <c r="C118" s="18"/>
      <c r="D118" s="18"/>
      <c r="E118" s="18"/>
      <c r="F118" s="18"/>
      <c r="G118" s="18"/>
      <c r="H118" s="18"/>
      <c r="I118" s="18"/>
      <c r="J118" s="18"/>
      <c r="K118" s="18"/>
      <c r="L118" s="18"/>
      <c r="M118" s="18"/>
    </row>
    <row r="119" spans="1:13" s="170" customFormat="1" ht="13.8" x14ac:dyDescent="0.25">
      <c r="A119" s="18"/>
      <c r="B119" s="18"/>
      <c r="C119" s="18"/>
      <c r="D119" s="18"/>
      <c r="E119" s="18"/>
      <c r="F119" s="18"/>
      <c r="G119" s="18"/>
      <c r="H119" s="18"/>
      <c r="I119" s="18"/>
      <c r="J119" s="18"/>
      <c r="K119" s="18"/>
      <c r="L119" s="18"/>
      <c r="M119" s="18"/>
    </row>
    <row r="120" spans="1:13" s="170" customFormat="1" ht="13.8" x14ac:dyDescent="0.25">
      <c r="A120" s="18"/>
      <c r="B120" s="18"/>
      <c r="C120" s="18"/>
      <c r="D120" s="18"/>
      <c r="E120" s="18"/>
      <c r="F120" s="18"/>
      <c r="G120" s="18"/>
      <c r="H120" s="18"/>
      <c r="I120" s="18"/>
      <c r="J120" s="18"/>
      <c r="K120" s="18"/>
      <c r="L120" s="18"/>
      <c r="M120" s="18"/>
    </row>
    <row r="121" spans="1:13" s="170" customFormat="1" ht="13.8" x14ac:dyDescent="0.25">
      <c r="A121" s="18"/>
      <c r="B121" s="18"/>
      <c r="C121" s="18"/>
      <c r="D121" s="18"/>
      <c r="E121" s="18"/>
      <c r="F121" s="18"/>
      <c r="G121" s="18"/>
      <c r="H121" s="18"/>
      <c r="I121" s="18"/>
      <c r="J121" s="18"/>
      <c r="K121" s="18"/>
      <c r="L121" s="18"/>
      <c r="M121" s="18"/>
    </row>
    <row r="122" spans="1:13" s="170" customFormat="1" ht="13.8" x14ac:dyDescent="0.25">
      <c r="A122" s="18"/>
      <c r="B122" s="18"/>
      <c r="C122" s="18"/>
      <c r="D122" s="18"/>
      <c r="E122" s="18"/>
      <c r="F122" s="18"/>
      <c r="G122" s="18"/>
      <c r="H122" s="18"/>
      <c r="I122" s="18"/>
      <c r="J122" s="18"/>
      <c r="K122" s="18"/>
      <c r="L122" s="18"/>
      <c r="M122" s="18"/>
    </row>
    <row r="123" spans="1:13" s="170" customFormat="1" ht="13.8" x14ac:dyDescent="0.25">
      <c r="A123" s="18"/>
      <c r="B123" s="18"/>
      <c r="C123" s="18"/>
      <c r="D123" s="18"/>
      <c r="E123" s="18"/>
      <c r="F123" s="18"/>
      <c r="G123" s="18"/>
      <c r="H123" s="18"/>
      <c r="I123" s="18"/>
      <c r="J123" s="18"/>
      <c r="K123" s="18"/>
      <c r="L123" s="18"/>
      <c r="M123" s="18"/>
    </row>
    <row r="124" spans="1:13" s="170" customFormat="1" ht="13.8" x14ac:dyDescent="0.25">
      <c r="A124" s="18"/>
      <c r="B124" s="18"/>
      <c r="C124" s="18"/>
      <c r="D124" s="18"/>
      <c r="E124" s="18"/>
      <c r="F124" s="18"/>
      <c r="G124" s="18"/>
      <c r="H124" s="18"/>
      <c r="I124" s="18"/>
      <c r="J124" s="18"/>
      <c r="K124" s="18"/>
      <c r="L124" s="18"/>
      <c r="M124" s="18"/>
    </row>
    <row r="125" spans="1:13" s="170" customFormat="1" ht="13.8" x14ac:dyDescent="0.25">
      <c r="A125" s="18"/>
      <c r="B125" s="18"/>
      <c r="C125" s="18"/>
      <c r="D125" s="18"/>
      <c r="E125" s="18"/>
      <c r="F125" s="18"/>
      <c r="G125" s="18"/>
      <c r="H125" s="18"/>
      <c r="I125" s="18"/>
      <c r="J125" s="18"/>
      <c r="K125" s="18"/>
      <c r="L125" s="18"/>
      <c r="M125" s="18"/>
    </row>
    <row r="126" spans="1:13" s="170" customFormat="1" ht="13.8" x14ac:dyDescent="0.25">
      <c r="A126" s="18"/>
      <c r="B126" s="18"/>
      <c r="C126" s="18"/>
      <c r="D126" s="18"/>
      <c r="E126" s="18"/>
      <c r="F126" s="18"/>
      <c r="G126" s="18"/>
      <c r="H126" s="18"/>
      <c r="I126" s="18"/>
      <c r="J126" s="18"/>
      <c r="K126" s="18"/>
      <c r="L126" s="18"/>
      <c r="M126" s="18"/>
    </row>
    <row r="127" spans="1:13" s="170" customFormat="1" ht="13.8" x14ac:dyDescent="0.25">
      <c r="A127" s="18"/>
      <c r="B127" s="18"/>
      <c r="C127" s="18"/>
      <c r="D127" s="18"/>
      <c r="E127" s="18"/>
      <c r="F127" s="18"/>
      <c r="G127" s="18"/>
      <c r="H127" s="18"/>
      <c r="I127" s="18"/>
      <c r="J127" s="18"/>
      <c r="K127" s="18"/>
      <c r="L127" s="18"/>
      <c r="M127" s="18"/>
    </row>
    <row r="128" spans="1:13" s="170" customFormat="1" ht="13.8" x14ac:dyDescent="0.25">
      <c r="A128" s="18"/>
      <c r="B128" s="18"/>
      <c r="C128" s="18"/>
      <c r="D128" s="18"/>
      <c r="E128" s="18"/>
      <c r="F128" s="18"/>
      <c r="G128" s="18"/>
      <c r="H128" s="18"/>
      <c r="I128" s="18"/>
      <c r="J128" s="18"/>
      <c r="K128" s="18"/>
      <c r="L128" s="18"/>
      <c r="M128" s="18"/>
    </row>
    <row r="129" spans="1:13" s="170" customFormat="1" ht="13.8" x14ac:dyDescent="0.25">
      <c r="A129" s="18"/>
      <c r="B129" s="18"/>
      <c r="C129" s="18"/>
      <c r="D129" s="18"/>
      <c r="E129" s="18"/>
      <c r="F129" s="18"/>
      <c r="G129" s="18"/>
      <c r="H129" s="18"/>
      <c r="I129" s="18"/>
      <c r="J129" s="18"/>
      <c r="K129" s="18"/>
      <c r="L129" s="18"/>
      <c r="M129" s="18"/>
    </row>
    <row r="130" spans="1:13" s="170" customFormat="1" ht="13.8" x14ac:dyDescent="0.25">
      <c r="A130" s="18"/>
      <c r="B130" s="18"/>
      <c r="C130" s="18"/>
      <c r="D130" s="18"/>
      <c r="E130" s="18"/>
      <c r="F130" s="18"/>
      <c r="G130" s="18"/>
      <c r="H130" s="18"/>
      <c r="I130" s="18"/>
      <c r="J130" s="18"/>
      <c r="K130" s="18"/>
      <c r="L130" s="18"/>
      <c r="M130" s="18"/>
    </row>
    <row r="131" spans="1:13" s="170" customFormat="1" ht="13.8" x14ac:dyDescent="0.25">
      <c r="A131" s="18"/>
      <c r="B131" s="18"/>
      <c r="C131" s="18"/>
      <c r="D131" s="18"/>
      <c r="E131" s="18"/>
      <c r="F131" s="18"/>
      <c r="G131" s="18"/>
      <c r="H131" s="18"/>
      <c r="I131" s="18"/>
      <c r="J131" s="18"/>
      <c r="K131" s="18"/>
      <c r="L131" s="18"/>
      <c r="M131" s="18"/>
    </row>
    <row r="132" spans="1:13" s="170" customFormat="1" ht="13.8" x14ac:dyDescent="0.25">
      <c r="A132" s="18"/>
      <c r="B132" s="18"/>
      <c r="C132" s="18"/>
      <c r="D132" s="18"/>
      <c r="E132" s="18"/>
      <c r="F132" s="18"/>
      <c r="G132" s="18"/>
      <c r="H132" s="18"/>
      <c r="I132" s="18"/>
      <c r="J132" s="18"/>
      <c r="K132" s="18"/>
      <c r="L132" s="18"/>
      <c r="M132" s="18"/>
    </row>
    <row r="133" spans="1:13" s="170" customFormat="1" ht="13.8" x14ac:dyDescent="0.25">
      <c r="A133" s="18"/>
      <c r="B133" s="18"/>
      <c r="C133" s="18"/>
      <c r="D133" s="18"/>
      <c r="E133" s="18"/>
      <c r="F133" s="18"/>
      <c r="G133" s="18"/>
      <c r="H133" s="18"/>
      <c r="I133" s="18"/>
      <c r="J133" s="18"/>
      <c r="K133" s="18"/>
      <c r="L133" s="18"/>
      <c r="M133" s="18"/>
    </row>
    <row r="134" spans="1:13" s="170" customFormat="1" ht="13.8" x14ac:dyDescent="0.25">
      <c r="A134" s="18"/>
      <c r="B134" s="18"/>
      <c r="C134" s="18"/>
      <c r="D134" s="18"/>
      <c r="E134" s="18"/>
      <c r="F134" s="18"/>
      <c r="G134" s="18"/>
      <c r="H134" s="18"/>
      <c r="I134" s="18"/>
      <c r="J134" s="18"/>
      <c r="K134" s="18"/>
      <c r="L134" s="18"/>
      <c r="M134" s="18"/>
    </row>
    <row r="135" spans="1:13" s="170" customFormat="1" ht="13.8" x14ac:dyDescent="0.25">
      <c r="A135" s="18"/>
      <c r="B135" s="18"/>
      <c r="C135" s="18"/>
      <c r="D135" s="18"/>
      <c r="E135" s="18"/>
      <c r="F135" s="18"/>
      <c r="G135" s="18"/>
      <c r="H135" s="18"/>
      <c r="I135" s="18"/>
      <c r="J135" s="18"/>
      <c r="K135" s="18"/>
      <c r="L135" s="18"/>
      <c r="M135" s="18"/>
    </row>
    <row r="136" spans="1:13" x14ac:dyDescent="0.3">
      <c r="A136" s="18"/>
      <c r="B136" s="18"/>
      <c r="C136" s="18"/>
      <c r="D136" s="18"/>
      <c r="E136" s="18"/>
      <c r="F136" s="18"/>
      <c r="G136" s="18"/>
      <c r="H136" s="18"/>
      <c r="I136" s="18"/>
      <c r="J136" s="18"/>
      <c r="K136" s="18"/>
      <c r="L136" s="18"/>
      <c r="M136" s="18"/>
    </row>
    <row r="137" spans="1:13" x14ac:dyDescent="0.3">
      <c r="A137" s="18"/>
      <c r="B137" s="18"/>
      <c r="C137" s="18"/>
      <c r="D137" s="18"/>
      <c r="E137" s="18"/>
      <c r="F137" s="18"/>
      <c r="G137" s="18"/>
      <c r="H137" s="18"/>
      <c r="I137" s="18"/>
      <c r="J137" s="18"/>
      <c r="K137" s="18"/>
      <c r="L137" s="18"/>
      <c r="M137" s="18"/>
    </row>
    <row r="138" spans="1:13" x14ac:dyDescent="0.3">
      <c r="A138" s="18"/>
      <c r="B138" s="18"/>
      <c r="C138" s="18"/>
      <c r="D138" s="18"/>
      <c r="E138" s="18"/>
      <c r="F138" s="18"/>
      <c r="G138" s="18"/>
      <c r="H138" s="18"/>
      <c r="I138" s="18"/>
      <c r="J138" s="18"/>
      <c r="K138" s="18"/>
      <c r="L138" s="18"/>
      <c r="M138" s="18"/>
    </row>
    <row r="139" spans="1:13" x14ac:dyDescent="0.3">
      <c r="A139" s="18"/>
      <c r="B139" s="18"/>
      <c r="C139" s="18"/>
      <c r="D139" s="18"/>
      <c r="E139" s="18"/>
      <c r="F139" s="18"/>
      <c r="G139" s="18"/>
      <c r="H139" s="18"/>
      <c r="I139" s="18"/>
      <c r="J139" s="18"/>
      <c r="K139" s="18"/>
      <c r="L139" s="18"/>
      <c r="M139" s="18"/>
    </row>
    <row r="140" spans="1:13" x14ac:dyDescent="0.3">
      <c r="A140" s="18"/>
      <c r="B140" s="18"/>
      <c r="C140" s="18"/>
      <c r="D140" s="18"/>
      <c r="E140" s="18"/>
      <c r="F140" s="18"/>
      <c r="G140" s="18"/>
      <c r="H140" s="18"/>
      <c r="I140" s="18"/>
      <c r="J140" s="18"/>
      <c r="K140" s="18"/>
      <c r="L140" s="18"/>
      <c r="M140" s="18"/>
    </row>
    <row r="141" spans="1:13" x14ac:dyDescent="0.3">
      <c r="A141" s="18"/>
      <c r="B141" s="18"/>
      <c r="C141" s="18"/>
      <c r="D141" s="18"/>
      <c r="E141" s="18"/>
      <c r="F141" s="18"/>
      <c r="G141" s="18"/>
      <c r="H141" s="18"/>
      <c r="I141" s="18"/>
      <c r="J141" s="18"/>
      <c r="K141" s="18"/>
      <c r="L141" s="18"/>
      <c r="M141" s="18"/>
    </row>
    <row r="142" spans="1:13" x14ac:dyDescent="0.3">
      <c r="A142" s="18"/>
      <c r="B142" s="18"/>
      <c r="C142" s="18"/>
      <c r="D142" s="18"/>
      <c r="E142" s="18"/>
      <c r="F142" s="18"/>
      <c r="G142" s="18"/>
      <c r="H142" s="18"/>
      <c r="I142" s="18"/>
      <c r="J142" s="18"/>
      <c r="K142" s="18"/>
      <c r="L142" s="18"/>
      <c r="M142" s="18"/>
    </row>
    <row r="143" spans="1:13" x14ac:dyDescent="0.3">
      <c r="A143" s="18"/>
      <c r="B143" s="18"/>
      <c r="C143" s="18"/>
      <c r="D143" s="18"/>
      <c r="E143" s="18"/>
      <c r="F143" s="18"/>
      <c r="G143" s="18"/>
      <c r="H143" s="18"/>
      <c r="I143" s="18"/>
      <c r="J143" s="18"/>
      <c r="K143" s="18"/>
      <c r="L143" s="18"/>
      <c r="M143" s="18"/>
    </row>
  </sheetData>
  <mergeCells count="12">
    <mergeCell ref="G47:H47"/>
    <mergeCell ref="G48:H48"/>
    <mergeCell ref="G50:H50"/>
    <mergeCell ref="G52:H52"/>
    <mergeCell ref="F62:J62"/>
    <mergeCell ref="E66:I66"/>
    <mergeCell ref="E68:G68"/>
    <mergeCell ref="I68:J68"/>
    <mergeCell ref="G54:H54"/>
    <mergeCell ref="G56:H56"/>
    <mergeCell ref="F58:J58"/>
    <mergeCell ref="F60:J60"/>
  </mergeCells>
  <phoneticPr fontId="4" type="noConversion"/>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3434-1B44-4C61-9757-B7FC492DA1EC}">
  <sheetPr codeName="Sheet2"/>
  <dimension ref="A1:Q51"/>
  <sheetViews>
    <sheetView zoomScaleNormal="100" workbookViewId="0">
      <selection activeCell="C21" sqref="C21"/>
    </sheetView>
  </sheetViews>
  <sheetFormatPr defaultRowHeight="14.4" x14ac:dyDescent="0.3"/>
  <cols>
    <col min="1" max="1" width="3.109375" customWidth="1"/>
    <col min="2" max="2" width="48.109375" customWidth="1"/>
    <col min="3" max="3" width="13.6640625" customWidth="1"/>
    <col min="4" max="4" width="12.109375" customWidth="1"/>
    <col min="5" max="5" width="11.5546875" customWidth="1"/>
  </cols>
  <sheetData>
    <row r="1" spans="1:17" s="165" customFormat="1" ht="15.6" x14ac:dyDescent="0.3">
      <c r="A1" s="17" t="s">
        <v>236</v>
      </c>
      <c r="B1" s="53"/>
      <c r="C1" s="53"/>
      <c r="D1" s="53"/>
      <c r="E1" s="53"/>
      <c r="F1" s="53"/>
      <c r="G1" s="53"/>
      <c r="H1" s="53"/>
      <c r="I1" s="53"/>
      <c r="J1" s="2"/>
      <c r="K1" s="2"/>
      <c r="L1" s="2"/>
      <c r="M1" s="2"/>
      <c r="N1" s="2"/>
      <c r="O1" s="2"/>
      <c r="P1" s="2"/>
      <c r="Q1" s="3"/>
    </row>
    <row r="2" spans="1:17" s="165" customFormat="1" ht="16.5" customHeight="1" x14ac:dyDescent="0.3">
      <c r="A2" s="17" t="s">
        <v>46</v>
      </c>
      <c r="B2" s="53"/>
      <c r="C2" s="53"/>
      <c r="D2" s="53"/>
      <c r="E2" s="53"/>
      <c r="F2" s="53"/>
      <c r="G2" s="53"/>
      <c r="H2" s="53"/>
      <c r="I2" s="53"/>
      <c r="J2" s="2"/>
      <c r="K2" s="2"/>
      <c r="L2" s="2"/>
      <c r="M2" s="2"/>
      <c r="N2" s="2"/>
      <c r="O2" s="2"/>
      <c r="P2" s="2"/>
      <c r="Q2" s="3"/>
    </row>
    <row r="3" spans="1:17" s="165" customFormat="1" ht="15.6" x14ac:dyDescent="0.3">
      <c r="A3" s="17" t="s">
        <v>119</v>
      </c>
      <c r="B3" s="53"/>
      <c r="C3" s="53"/>
      <c r="D3" s="53"/>
      <c r="E3" s="53"/>
      <c r="F3" s="53"/>
      <c r="G3" s="53"/>
      <c r="H3" s="53"/>
      <c r="I3" s="53"/>
      <c r="J3" s="2"/>
      <c r="K3" s="2"/>
      <c r="L3" s="2"/>
      <c r="M3" s="2"/>
      <c r="N3" s="2"/>
      <c r="O3" s="2"/>
      <c r="P3" s="2"/>
      <c r="Q3" s="3"/>
    </row>
    <row r="4" spans="1:17" ht="16.2" thickBot="1" x14ac:dyDescent="0.35">
      <c r="A4" s="18"/>
      <c r="B4" s="53"/>
      <c r="C4" s="53"/>
      <c r="D4" s="53"/>
      <c r="E4" s="53"/>
      <c r="F4" s="53"/>
      <c r="G4" s="53"/>
      <c r="H4" s="53"/>
      <c r="I4" s="53"/>
      <c r="J4" s="2"/>
      <c r="K4" s="2"/>
      <c r="L4" s="2"/>
      <c r="M4" s="2"/>
      <c r="N4" s="2"/>
      <c r="O4" s="2"/>
      <c r="P4" s="2"/>
      <c r="Q4" s="3"/>
    </row>
    <row r="5" spans="1:17" s="170" customFormat="1" ht="16.5" customHeight="1" thickBot="1" x14ac:dyDescent="0.3">
      <c r="A5" s="54"/>
      <c r="B5" s="191" t="s">
        <v>48</v>
      </c>
      <c r="C5" s="55"/>
      <c r="D5" s="56"/>
      <c r="E5" s="56"/>
      <c r="F5" s="56"/>
      <c r="G5" s="57"/>
      <c r="H5" s="18"/>
      <c r="I5" s="18"/>
      <c r="J5" s="18"/>
      <c r="K5" s="18"/>
      <c r="L5" s="18"/>
      <c r="M5" s="18"/>
      <c r="N5" s="18"/>
      <c r="O5" s="18"/>
      <c r="P5" s="18"/>
      <c r="Q5" s="18"/>
    </row>
    <row r="6" spans="1:17" s="170" customFormat="1" ht="16.5" customHeight="1" thickBot="1" x14ac:dyDescent="0.3">
      <c r="A6" s="54"/>
      <c r="B6" s="191" t="s">
        <v>44</v>
      </c>
      <c r="C6" s="306"/>
      <c r="D6" s="307"/>
      <c r="E6" s="307"/>
      <c r="F6" s="307"/>
      <c r="G6" s="307"/>
      <c r="H6" s="307"/>
      <c r="I6" s="308"/>
      <c r="J6" s="18"/>
      <c r="K6" s="18"/>
      <c r="L6" s="18"/>
      <c r="M6" s="18"/>
      <c r="N6" s="18"/>
      <c r="O6" s="18"/>
      <c r="P6" s="18"/>
      <c r="Q6" s="18"/>
    </row>
    <row r="7" spans="1:17" s="170" customFormat="1" ht="16.5" customHeight="1" thickBot="1" x14ac:dyDescent="0.3">
      <c r="A7" s="54"/>
      <c r="B7" s="191" t="s">
        <v>198</v>
      </c>
      <c r="C7" s="58"/>
      <c r="D7" s="59"/>
      <c r="E7" s="59"/>
      <c r="F7" s="59"/>
      <c r="G7" s="59"/>
      <c r="H7" s="59"/>
      <c r="I7" s="59"/>
      <c r="J7" s="18"/>
      <c r="K7" s="18"/>
      <c r="L7" s="18"/>
      <c r="M7" s="18"/>
      <c r="N7" s="18"/>
      <c r="O7" s="18"/>
      <c r="P7" s="18"/>
      <c r="Q7" s="18"/>
    </row>
    <row r="8" spans="1:17" s="170" customFormat="1" ht="16.5" customHeight="1" thickBot="1" x14ac:dyDescent="0.3">
      <c r="A8" s="54"/>
      <c r="B8" s="191" t="s">
        <v>166</v>
      </c>
      <c r="C8" s="58"/>
      <c r="D8" s="59"/>
      <c r="E8" s="59"/>
      <c r="F8" s="59"/>
      <c r="G8" s="59"/>
      <c r="H8" s="59"/>
      <c r="I8" s="59"/>
      <c r="J8" s="18"/>
      <c r="K8" s="18"/>
      <c r="L8" s="18"/>
      <c r="M8" s="18"/>
      <c r="N8" s="18"/>
      <c r="O8" s="18"/>
      <c r="P8" s="18"/>
      <c r="Q8" s="18"/>
    </row>
    <row r="9" spans="1:17" s="170" customFormat="1" ht="16.5" customHeight="1" thickBot="1" x14ac:dyDescent="0.3">
      <c r="A9" s="54"/>
      <c r="B9" s="191" t="s">
        <v>49</v>
      </c>
      <c r="C9" s="60"/>
      <c r="D9" s="58"/>
      <c r="E9" s="61"/>
      <c r="F9" s="18"/>
      <c r="G9" s="18"/>
      <c r="H9" s="18"/>
      <c r="I9" s="18"/>
      <c r="J9" s="18"/>
      <c r="K9" s="18"/>
      <c r="L9" s="18"/>
      <c r="M9" s="18"/>
      <c r="N9" s="18"/>
      <c r="O9" s="18"/>
      <c r="P9" s="18"/>
      <c r="Q9" s="18"/>
    </row>
    <row r="10" spans="1:17" s="170" customFormat="1" ht="9" customHeight="1" thickBot="1" x14ac:dyDescent="0.3">
      <c r="A10" s="54"/>
      <c r="B10" s="191"/>
      <c r="C10" s="18"/>
      <c r="D10" s="18"/>
      <c r="E10" s="18"/>
      <c r="F10" s="18"/>
      <c r="G10" s="18"/>
      <c r="H10" s="18"/>
      <c r="I10" s="18"/>
      <c r="J10" s="18"/>
      <c r="K10" s="18"/>
      <c r="L10" s="18"/>
      <c r="M10" s="18"/>
      <c r="N10" s="18"/>
      <c r="O10" s="18"/>
      <c r="P10" s="18"/>
      <c r="Q10" s="18"/>
    </row>
    <row r="11" spans="1:17" s="170" customFormat="1" ht="15.75" customHeight="1" thickBot="1" x14ac:dyDescent="0.3">
      <c r="A11" s="18"/>
      <c r="B11" s="192" t="s">
        <v>50</v>
      </c>
      <c r="C11" s="306"/>
      <c r="D11" s="309"/>
      <c r="E11" s="309"/>
      <c r="F11" s="310"/>
      <c r="G11" s="18"/>
      <c r="H11" s="18"/>
      <c r="I11" s="18"/>
      <c r="J11" s="18"/>
      <c r="K11" s="18"/>
      <c r="L11" s="18"/>
      <c r="M11" s="18"/>
      <c r="N11" s="18"/>
      <c r="O11" s="18"/>
      <c r="P11" s="18"/>
      <c r="Q11" s="18"/>
    </row>
    <row r="12" spans="1:17" s="170" customFormat="1" ht="15.75" customHeight="1" thickBot="1" x14ac:dyDescent="0.3">
      <c r="A12" s="18"/>
      <c r="B12" s="192" t="s">
        <v>64</v>
      </c>
      <c r="C12" s="306"/>
      <c r="D12" s="307"/>
      <c r="E12" s="307"/>
      <c r="F12" s="308"/>
      <c r="G12" s="18"/>
      <c r="H12" s="18"/>
      <c r="I12" s="18"/>
      <c r="J12" s="18"/>
      <c r="K12" s="18"/>
      <c r="L12" s="18"/>
      <c r="M12" s="18"/>
      <c r="N12" s="18"/>
      <c r="O12" s="18"/>
      <c r="P12" s="18"/>
      <c r="Q12" s="18"/>
    </row>
    <row r="13" spans="1:17" s="170" customFormat="1" ht="15.75" customHeight="1" thickBot="1" x14ac:dyDescent="0.3">
      <c r="A13" s="18"/>
      <c r="B13" s="192" t="s">
        <v>51</v>
      </c>
      <c r="C13" s="306"/>
      <c r="D13" s="307"/>
      <c r="E13" s="307"/>
      <c r="F13" s="308"/>
      <c r="G13" s="18"/>
      <c r="H13" s="18"/>
      <c r="I13" s="18"/>
      <c r="J13" s="18"/>
      <c r="K13" s="18"/>
      <c r="L13" s="18"/>
      <c r="M13" s="18"/>
      <c r="N13" s="18"/>
      <c r="O13" s="18"/>
      <c r="P13" s="18"/>
      <c r="Q13" s="18"/>
    </row>
    <row r="14" spans="1:17" s="170" customFormat="1" ht="8.25" customHeight="1" thickBot="1" x14ac:dyDescent="0.3">
      <c r="A14" s="18"/>
      <c r="B14" s="192"/>
      <c r="C14" s="18"/>
      <c r="D14" s="18"/>
      <c r="E14" s="18"/>
      <c r="F14" s="18"/>
      <c r="G14" s="18"/>
      <c r="H14" s="18"/>
      <c r="I14" s="18"/>
      <c r="J14" s="18"/>
      <c r="K14" s="18"/>
      <c r="L14" s="18"/>
      <c r="M14" s="18"/>
      <c r="N14" s="18"/>
      <c r="O14" s="18"/>
      <c r="P14" s="18"/>
      <c r="Q14" s="18"/>
    </row>
    <row r="15" spans="1:17" s="170" customFormat="1" thickBot="1" x14ac:dyDescent="0.3">
      <c r="A15" s="18"/>
      <c r="B15" s="191" t="s">
        <v>52</v>
      </c>
      <c r="C15" s="62"/>
      <c r="D15" s="59"/>
      <c r="E15" s="18"/>
      <c r="F15" s="18"/>
      <c r="G15" s="18"/>
      <c r="H15" s="18"/>
      <c r="I15" s="18"/>
      <c r="J15" s="18"/>
      <c r="K15" s="18"/>
      <c r="L15" s="18"/>
      <c r="M15" s="18"/>
      <c r="N15" s="18"/>
      <c r="O15" s="18"/>
      <c r="P15" s="18"/>
      <c r="Q15" s="18"/>
    </row>
    <row r="16" spans="1:17" s="170" customFormat="1" ht="9" customHeight="1" thickBot="1" x14ac:dyDescent="0.3">
      <c r="A16" s="18"/>
      <c r="B16" s="191"/>
      <c r="C16" s="18"/>
      <c r="D16" s="18"/>
      <c r="E16" s="18"/>
      <c r="F16" s="18"/>
      <c r="G16" s="18"/>
      <c r="H16" s="18"/>
      <c r="I16" s="18"/>
      <c r="J16" s="18"/>
      <c r="K16" s="18"/>
      <c r="L16" s="18"/>
      <c r="M16" s="18"/>
      <c r="N16" s="18"/>
      <c r="O16" s="18"/>
      <c r="P16" s="18"/>
      <c r="Q16" s="18"/>
    </row>
    <row r="17" spans="1:17" s="170" customFormat="1" thickBot="1" x14ac:dyDescent="0.3">
      <c r="A17" s="18"/>
      <c r="B17" s="191" t="s">
        <v>53</v>
      </c>
      <c r="C17" s="63"/>
      <c r="D17" s="18"/>
      <c r="E17" s="64"/>
      <c r="F17" s="18"/>
      <c r="G17" s="18"/>
      <c r="H17" s="18"/>
      <c r="I17" s="18"/>
      <c r="J17" s="18"/>
      <c r="K17" s="18"/>
      <c r="L17" s="18"/>
      <c r="M17" s="18"/>
      <c r="N17" s="18"/>
      <c r="O17" s="18"/>
      <c r="P17" s="18"/>
      <c r="Q17" s="18"/>
    </row>
    <row r="18" spans="1:17" s="170" customFormat="1" ht="15" thickBot="1" x14ac:dyDescent="0.3">
      <c r="A18" s="18"/>
      <c r="B18" s="193" t="s">
        <v>183</v>
      </c>
      <c r="C18" s="65"/>
      <c r="D18" s="18"/>
      <c r="E18" s="64"/>
      <c r="F18" s="18"/>
      <c r="G18" s="18"/>
      <c r="H18" s="18"/>
      <c r="I18" s="18"/>
      <c r="J18" s="18"/>
      <c r="K18" s="18"/>
      <c r="L18" s="18"/>
      <c r="M18" s="18"/>
      <c r="N18" s="18"/>
      <c r="O18" s="18"/>
      <c r="P18" s="18"/>
      <c r="Q18" s="18"/>
    </row>
    <row r="19" spans="1:17" s="170" customFormat="1" ht="9" customHeight="1" thickBot="1" x14ac:dyDescent="0.3">
      <c r="A19" s="18"/>
      <c r="B19" s="78"/>
      <c r="C19" s="18"/>
      <c r="D19" s="18"/>
      <c r="E19" s="64"/>
      <c r="F19" s="18"/>
      <c r="G19" s="18"/>
      <c r="H19" s="18"/>
      <c r="I19" s="18"/>
      <c r="J19" s="18"/>
      <c r="K19" s="18"/>
      <c r="L19" s="18"/>
      <c r="M19" s="18"/>
      <c r="N19" s="18"/>
      <c r="O19" s="18"/>
      <c r="P19" s="18"/>
      <c r="Q19" s="18"/>
    </row>
    <row r="20" spans="1:17" s="170" customFormat="1" thickBot="1" x14ac:dyDescent="0.3">
      <c r="A20" s="18"/>
      <c r="B20" s="191" t="s">
        <v>54</v>
      </c>
      <c r="C20" s="66"/>
      <c r="D20" s="18"/>
      <c r="E20" s="64"/>
      <c r="F20" s="18"/>
      <c r="G20" s="18"/>
      <c r="H20" s="18"/>
      <c r="I20" s="18"/>
      <c r="J20" s="18"/>
      <c r="K20" s="18"/>
      <c r="L20" s="18"/>
      <c r="M20" s="18"/>
      <c r="N20" s="18"/>
      <c r="O20" s="18"/>
      <c r="P20" s="18"/>
      <c r="Q20" s="18"/>
    </row>
    <row r="21" spans="1:17" s="170" customFormat="1" ht="15" thickBot="1" x14ac:dyDescent="0.3">
      <c r="A21" s="18"/>
      <c r="B21" s="193" t="s">
        <v>183</v>
      </c>
      <c r="C21" s="65"/>
      <c r="D21" s="18"/>
      <c r="E21" s="64"/>
      <c r="F21" s="18"/>
      <c r="G21" s="64"/>
      <c r="H21" s="18"/>
      <c r="I21" s="18"/>
      <c r="J21" s="18"/>
      <c r="K21" s="18"/>
      <c r="L21" s="18"/>
      <c r="M21" s="18"/>
      <c r="N21" s="18"/>
      <c r="O21" s="18"/>
      <c r="P21" s="18"/>
      <c r="Q21" s="18"/>
    </row>
    <row r="22" spans="1:17" s="170" customFormat="1" ht="7.5" customHeight="1" thickBot="1" x14ac:dyDescent="0.3">
      <c r="A22" s="18"/>
      <c r="B22" s="78"/>
      <c r="C22" s="18"/>
      <c r="D22" s="18"/>
      <c r="E22" s="64"/>
      <c r="F22" s="18"/>
      <c r="G22" s="64"/>
      <c r="H22" s="18"/>
      <c r="I22" s="18"/>
      <c r="J22" s="18"/>
      <c r="K22" s="18"/>
      <c r="L22" s="18"/>
      <c r="M22" s="18"/>
      <c r="N22" s="18"/>
      <c r="O22" s="18"/>
      <c r="P22" s="18"/>
      <c r="Q22" s="18"/>
    </row>
    <row r="23" spans="1:17" s="170" customFormat="1" ht="15.75" customHeight="1" thickBot="1" x14ac:dyDescent="0.3">
      <c r="A23" s="18"/>
      <c r="B23" s="191" t="s">
        <v>167</v>
      </c>
      <c r="C23" s="66"/>
      <c r="D23" s="18"/>
      <c r="E23" s="64"/>
      <c r="F23" s="18"/>
      <c r="G23" s="64"/>
      <c r="H23" s="18"/>
      <c r="I23" s="18"/>
      <c r="J23" s="18"/>
      <c r="K23" s="18"/>
      <c r="L23" s="18"/>
      <c r="M23" s="18"/>
      <c r="N23" s="18"/>
      <c r="O23" s="18"/>
      <c r="P23" s="18"/>
      <c r="Q23" s="18"/>
    </row>
    <row r="24" spans="1:17" s="170" customFormat="1" ht="15.75" customHeight="1" thickBot="1" x14ac:dyDescent="0.3">
      <c r="A24" s="18"/>
      <c r="B24" s="193" t="s">
        <v>183</v>
      </c>
      <c r="C24" s="67"/>
      <c r="D24" s="18"/>
      <c r="E24" s="18"/>
      <c r="F24" s="18"/>
      <c r="G24" s="18"/>
      <c r="H24" s="18"/>
      <c r="I24" s="18"/>
      <c r="J24" s="18"/>
      <c r="K24" s="18"/>
      <c r="L24" s="18"/>
      <c r="M24" s="18"/>
      <c r="N24" s="18"/>
      <c r="O24" s="18"/>
      <c r="P24" s="18"/>
      <c r="Q24" s="18"/>
    </row>
    <row r="25" spans="1:17" s="170" customFormat="1" ht="7.5" customHeight="1" thickBot="1" x14ac:dyDescent="0.3">
      <c r="A25" s="18"/>
      <c r="B25" s="78"/>
      <c r="C25" s="18"/>
      <c r="D25" s="18"/>
      <c r="E25" s="18"/>
      <c r="F25" s="18"/>
      <c r="G25" s="18"/>
      <c r="H25" s="18"/>
      <c r="I25" s="18"/>
      <c r="J25" s="18"/>
      <c r="K25" s="18"/>
      <c r="L25" s="18"/>
      <c r="M25" s="18"/>
      <c r="N25" s="18"/>
      <c r="O25" s="18"/>
      <c r="P25" s="18"/>
      <c r="Q25" s="18"/>
    </row>
    <row r="26" spans="1:17" s="170" customFormat="1" thickBot="1" x14ac:dyDescent="0.3">
      <c r="A26" s="18"/>
      <c r="B26" s="191" t="s">
        <v>55</v>
      </c>
      <c r="C26" s="66"/>
      <c r="D26" s="18"/>
      <c r="E26" s="18"/>
      <c r="F26" s="18"/>
      <c r="G26" s="18"/>
      <c r="H26" s="18"/>
      <c r="I26" s="18"/>
      <c r="J26" s="18"/>
      <c r="K26" s="18"/>
      <c r="L26" s="18"/>
      <c r="M26" s="18"/>
      <c r="N26" s="18"/>
      <c r="O26" s="18"/>
      <c r="P26" s="18"/>
      <c r="Q26" s="18"/>
    </row>
    <row r="27" spans="1:17" s="170" customFormat="1" ht="15" thickBot="1" x14ac:dyDescent="0.3">
      <c r="A27" s="18"/>
      <c r="B27" s="193" t="s">
        <v>183</v>
      </c>
      <c r="C27" s="67"/>
      <c r="D27" s="18"/>
      <c r="E27" s="18"/>
      <c r="F27" s="18"/>
      <c r="G27" s="18"/>
      <c r="H27" s="18"/>
      <c r="I27" s="18"/>
      <c r="J27" s="18"/>
      <c r="K27" s="18"/>
      <c r="L27" s="18"/>
      <c r="M27" s="18"/>
      <c r="N27" s="18"/>
      <c r="O27" s="18"/>
      <c r="P27" s="18"/>
      <c r="Q27" s="18"/>
    </row>
    <row r="28" spans="1:17" s="170" customFormat="1" ht="6.75" customHeight="1" thickBot="1" x14ac:dyDescent="0.3">
      <c r="A28" s="18"/>
      <c r="B28" s="78"/>
      <c r="C28" s="18"/>
      <c r="D28" s="18"/>
      <c r="E28" s="18"/>
      <c r="F28" s="18"/>
      <c r="G28" s="18"/>
      <c r="H28" s="18"/>
      <c r="I28" s="18"/>
      <c r="J28" s="18"/>
      <c r="K28" s="18"/>
      <c r="L28" s="18"/>
      <c r="M28" s="18"/>
      <c r="N28" s="18"/>
      <c r="O28" s="18"/>
      <c r="P28" s="18"/>
      <c r="Q28" s="18"/>
    </row>
    <row r="29" spans="1:17" s="170" customFormat="1" thickBot="1" x14ac:dyDescent="0.3">
      <c r="A29" s="18"/>
      <c r="B29" s="191" t="s">
        <v>56</v>
      </c>
      <c r="C29" s="66"/>
      <c r="D29" s="18"/>
      <c r="E29" s="18"/>
      <c r="F29" s="18"/>
      <c r="G29" s="18"/>
      <c r="H29" s="18"/>
      <c r="I29" s="18"/>
      <c r="J29" s="18"/>
      <c r="K29" s="18"/>
      <c r="L29" s="18"/>
      <c r="M29" s="18"/>
      <c r="N29" s="18"/>
      <c r="O29" s="18"/>
      <c r="P29" s="18"/>
      <c r="Q29" s="18"/>
    </row>
    <row r="30" spans="1:17" s="170" customFormat="1" ht="15" thickBot="1" x14ac:dyDescent="0.3">
      <c r="A30" s="18"/>
      <c r="B30" s="193" t="s">
        <v>183</v>
      </c>
      <c r="C30" s="67"/>
      <c r="D30" s="18"/>
      <c r="E30" s="18"/>
      <c r="F30" s="18"/>
      <c r="G30" s="18"/>
      <c r="H30" s="18"/>
      <c r="I30" s="18"/>
      <c r="J30" s="18"/>
      <c r="K30" s="18"/>
      <c r="L30" s="18"/>
      <c r="M30" s="18"/>
      <c r="N30" s="18"/>
      <c r="O30" s="18"/>
      <c r="P30" s="18"/>
      <c r="Q30" s="18"/>
    </row>
    <row r="31" spans="1:17" s="170" customFormat="1" ht="6.75" customHeight="1" thickBot="1" x14ac:dyDescent="0.3">
      <c r="A31" s="18"/>
      <c r="B31" s="78"/>
      <c r="C31" s="18"/>
      <c r="D31" s="18"/>
      <c r="E31" s="18"/>
      <c r="F31" s="18"/>
      <c r="G31" s="18"/>
      <c r="H31" s="18"/>
      <c r="I31" s="18"/>
      <c r="J31" s="18"/>
      <c r="K31" s="18"/>
      <c r="L31" s="18"/>
      <c r="M31" s="18"/>
      <c r="N31" s="18"/>
      <c r="O31" s="18"/>
      <c r="P31" s="18"/>
      <c r="Q31" s="18"/>
    </row>
    <row r="32" spans="1:17" s="170" customFormat="1" thickBot="1" x14ac:dyDescent="0.3">
      <c r="A32" s="18"/>
      <c r="B32" s="191" t="s">
        <v>217</v>
      </c>
      <c r="C32" s="68"/>
      <c r="D32" s="18"/>
      <c r="E32" s="18"/>
      <c r="F32" s="18"/>
      <c r="G32" s="18"/>
      <c r="H32" s="18"/>
      <c r="I32" s="18"/>
      <c r="J32" s="18"/>
      <c r="K32" s="18"/>
      <c r="L32" s="18"/>
      <c r="M32" s="18"/>
      <c r="N32" s="18"/>
      <c r="O32" s="18"/>
      <c r="P32" s="18"/>
      <c r="Q32" s="18"/>
    </row>
    <row r="33" spans="1:17" s="170" customFormat="1" ht="15" thickBot="1" x14ac:dyDescent="0.3">
      <c r="A33" s="18"/>
      <c r="B33" s="193" t="s">
        <v>183</v>
      </c>
      <c r="C33" s="69"/>
      <c r="D33" s="18"/>
      <c r="E33" s="18"/>
      <c r="F33" s="18"/>
      <c r="G33" s="18"/>
      <c r="H33" s="18"/>
      <c r="I33" s="18"/>
      <c r="J33" s="18"/>
      <c r="K33" s="18"/>
      <c r="L33" s="18"/>
      <c r="M33" s="18"/>
      <c r="N33" s="18"/>
      <c r="O33" s="18"/>
      <c r="P33" s="18"/>
      <c r="Q33" s="18"/>
    </row>
    <row r="34" spans="1:17" s="170" customFormat="1" ht="6" customHeight="1" thickBot="1" x14ac:dyDescent="0.3">
      <c r="A34" s="18"/>
      <c r="B34" s="18"/>
      <c r="C34" s="18"/>
      <c r="D34" s="18"/>
      <c r="E34" s="18"/>
      <c r="F34" s="18"/>
      <c r="G34" s="18"/>
      <c r="H34" s="18"/>
      <c r="I34" s="18"/>
      <c r="J34" s="18"/>
      <c r="K34" s="18"/>
      <c r="L34" s="18"/>
      <c r="M34" s="18"/>
      <c r="N34" s="18"/>
      <c r="O34" s="18"/>
      <c r="P34" s="18"/>
      <c r="Q34" s="18"/>
    </row>
    <row r="35" spans="1:17" s="170" customFormat="1" ht="13.8" x14ac:dyDescent="0.25">
      <c r="A35" s="18"/>
      <c r="B35" s="297"/>
      <c r="C35" s="298"/>
      <c r="D35" s="298"/>
      <c r="E35" s="299"/>
      <c r="F35" s="18"/>
      <c r="G35" s="18"/>
      <c r="H35" s="18"/>
      <c r="I35" s="18"/>
      <c r="J35" s="18"/>
      <c r="K35" s="18"/>
      <c r="L35" s="18"/>
      <c r="M35" s="18"/>
      <c r="N35" s="18"/>
      <c r="O35" s="18"/>
      <c r="P35" s="18"/>
      <c r="Q35" s="18"/>
    </row>
    <row r="36" spans="1:17" s="170" customFormat="1" ht="13.8" x14ac:dyDescent="0.25">
      <c r="A36" s="18"/>
      <c r="B36" s="300"/>
      <c r="C36" s="301"/>
      <c r="D36" s="301"/>
      <c r="E36" s="302"/>
      <c r="F36" s="18"/>
      <c r="G36" s="18"/>
      <c r="H36" s="18"/>
      <c r="I36" s="18"/>
      <c r="J36" s="18"/>
      <c r="K36" s="18"/>
      <c r="L36" s="18"/>
      <c r="M36" s="18"/>
      <c r="N36" s="18"/>
      <c r="O36" s="18"/>
      <c r="P36" s="18"/>
      <c r="Q36" s="18"/>
    </row>
    <row r="37" spans="1:17" s="170" customFormat="1" thickBot="1" x14ac:dyDescent="0.3">
      <c r="A37" s="18"/>
      <c r="B37" s="303"/>
      <c r="C37" s="304"/>
      <c r="D37" s="304"/>
      <c r="E37" s="305"/>
      <c r="F37" s="18"/>
      <c r="G37" s="18"/>
      <c r="H37" s="18"/>
      <c r="I37" s="18"/>
      <c r="J37" s="18"/>
      <c r="K37" s="18"/>
      <c r="L37" s="18"/>
      <c r="M37" s="18"/>
      <c r="N37" s="18"/>
      <c r="O37" s="18"/>
      <c r="P37" s="18"/>
      <c r="Q37" s="18"/>
    </row>
    <row r="38" spans="1:17" s="170" customFormat="1" ht="13.8" x14ac:dyDescent="0.25">
      <c r="A38" s="18"/>
      <c r="B38" s="18"/>
      <c r="C38" s="18"/>
      <c r="D38" s="18"/>
      <c r="E38" s="18"/>
      <c r="F38" s="18"/>
      <c r="G38" s="18"/>
      <c r="H38" s="18"/>
      <c r="I38" s="18"/>
      <c r="J38" s="18"/>
      <c r="K38" s="18"/>
      <c r="L38" s="18"/>
      <c r="M38" s="18"/>
      <c r="N38" s="18"/>
      <c r="O38" s="18"/>
      <c r="P38" s="18"/>
      <c r="Q38" s="18"/>
    </row>
    <row r="39" spans="1:17" s="170" customFormat="1" ht="13.8" x14ac:dyDescent="0.25">
      <c r="A39" s="18"/>
      <c r="B39" s="18"/>
      <c r="C39" s="18"/>
      <c r="D39" s="18"/>
      <c r="E39" s="18"/>
      <c r="F39" s="18"/>
      <c r="G39" s="18"/>
      <c r="H39" s="18"/>
      <c r="I39" s="18"/>
      <c r="J39" s="18"/>
      <c r="K39" s="18"/>
      <c r="L39" s="18"/>
      <c r="M39" s="18"/>
      <c r="N39" s="18"/>
      <c r="O39" s="18"/>
      <c r="P39" s="18"/>
      <c r="Q39" s="18"/>
    </row>
    <row r="40" spans="1:17" s="170" customFormat="1" ht="13.8" x14ac:dyDescent="0.25">
      <c r="B40" s="18"/>
      <c r="C40" s="18"/>
      <c r="D40" s="18"/>
      <c r="E40" s="18"/>
      <c r="F40" s="18"/>
      <c r="G40" s="18"/>
      <c r="H40" s="18"/>
      <c r="I40" s="18"/>
      <c r="J40" s="18"/>
      <c r="K40" s="18"/>
      <c r="L40" s="18"/>
      <c r="M40" s="18"/>
      <c r="N40" s="18"/>
      <c r="O40" s="18"/>
      <c r="P40" s="18"/>
      <c r="Q40" s="18"/>
    </row>
    <row r="41" spans="1:17" s="170" customFormat="1" ht="13.8" x14ac:dyDescent="0.25">
      <c r="B41" s="18"/>
      <c r="C41" s="18"/>
      <c r="D41" s="18"/>
      <c r="E41" s="18"/>
      <c r="F41" s="18"/>
      <c r="G41" s="18"/>
      <c r="H41" s="18"/>
      <c r="I41" s="18"/>
      <c r="J41" s="18"/>
      <c r="K41" s="18"/>
      <c r="L41" s="18"/>
      <c r="M41" s="18"/>
      <c r="N41" s="18"/>
      <c r="O41" s="18"/>
      <c r="P41" s="18"/>
      <c r="Q41" s="18"/>
    </row>
    <row r="42" spans="1:17" s="170" customFormat="1" ht="13.8" x14ac:dyDescent="0.25">
      <c r="B42" s="18"/>
      <c r="C42" s="18"/>
      <c r="D42" s="18"/>
      <c r="E42" s="18"/>
      <c r="F42" s="18"/>
      <c r="G42" s="18"/>
      <c r="H42" s="18"/>
      <c r="I42" s="18"/>
      <c r="J42" s="18"/>
      <c r="K42" s="18"/>
      <c r="L42" s="18"/>
      <c r="M42" s="18"/>
      <c r="N42" s="18"/>
      <c r="O42" s="18"/>
      <c r="P42" s="18"/>
      <c r="Q42" s="18"/>
    </row>
    <row r="43" spans="1:17" s="170" customFormat="1" ht="13.8" x14ac:dyDescent="0.25">
      <c r="B43" s="18"/>
      <c r="C43" s="18"/>
      <c r="D43" s="18"/>
      <c r="E43" s="18"/>
      <c r="F43" s="18"/>
      <c r="G43" s="18"/>
      <c r="H43" s="18"/>
      <c r="I43" s="18"/>
      <c r="J43" s="18"/>
      <c r="K43" s="18"/>
      <c r="L43" s="18"/>
      <c r="M43" s="18"/>
      <c r="N43" s="18"/>
      <c r="O43" s="18"/>
      <c r="P43" s="18"/>
      <c r="Q43" s="18"/>
    </row>
    <row r="44" spans="1:17" x14ac:dyDescent="0.3">
      <c r="B44" s="1"/>
      <c r="C44" s="1"/>
      <c r="D44" s="1"/>
      <c r="E44" s="1"/>
      <c r="F44" s="1"/>
      <c r="G44" s="1"/>
      <c r="H44" s="1"/>
      <c r="I44" s="1"/>
      <c r="J44" s="1"/>
      <c r="K44" s="1"/>
      <c r="L44" s="1"/>
      <c r="M44" s="1"/>
      <c r="N44" s="1"/>
      <c r="O44" s="1"/>
      <c r="P44" s="1"/>
    </row>
    <row r="45" spans="1:17" x14ac:dyDescent="0.3">
      <c r="B45" s="1"/>
      <c r="C45" s="1"/>
      <c r="D45" s="1"/>
      <c r="E45" s="1"/>
      <c r="F45" s="1"/>
      <c r="G45" s="1"/>
      <c r="H45" s="1"/>
      <c r="I45" s="1"/>
      <c r="J45" s="1"/>
      <c r="K45" s="1"/>
      <c r="L45" s="1"/>
      <c r="M45" s="1"/>
      <c r="N45" s="1"/>
      <c r="O45" s="1"/>
      <c r="P45" s="1"/>
    </row>
    <row r="46" spans="1:17" x14ac:dyDescent="0.3">
      <c r="B46" s="1"/>
      <c r="C46" s="1"/>
      <c r="D46" s="1"/>
      <c r="E46" s="1"/>
      <c r="F46" s="1"/>
      <c r="G46" s="1"/>
      <c r="H46" s="1"/>
      <c r="I46" s="1"/>
      <c r="J46" s="1"/>
      <c r="K46" s="1"/>
      <c r="L46" s="1"/>
      <c r="M46" s="1"/>
      <c r="N46" s="1"/>
      <c r="O46" s="1"/>
      <c r="P46" s="1"/>
    </row>
    <row r="47" spans="1:17" x14ac:dyDescent="0.3">
      <c r="B47" s="1"/>
      <c r="C47" s="1"/>
      <c r="D47" s="1"/>
      <c r="E47" s="1"/>
      <c r="F47" s="1"/>
      <c r="G47" s="1"/>
      <c r="H47" s="1"/>
      <c r="I47" s="1"/>
      <c r="J47" s="1"/>
      <c r="K47" s="1"/>
      <c r="L47" s="1"/>
      <c r="M47" s="1"/>
      <c r="N47" s="1"/>
      <c r="O47" s="1"/>
      <c r="P47" s="1"/>
    </row>
    <row r="48" spans="1:17" x14ac:dyDescent="0.3">
      <c r="B48" s="1"/>
      <c r="C48" s="1"/>
      <c r="D48" s="1"/>
      <c r="E48" s="1"/>
      <c r="F48" s="1"/>
      <c r="G48" s="1"/>
      <c r="H48" s="1"/>
      <c r="I48" s="1"/>
      <c r="J48" s="1"/>
      <c r="K48" s="1"/>
      <c r="L48" s="1"/>
      <c r="M48" s="1"/>
      <c r="N48" s="1"/>
      <c r="O48" s="1"/>
      <c r="P48" s="1"/>
    </row>
    <row r="49" spans="2:16" x14ac:dyDescent="0.3">
      <c r="B49" s="1"/>
      <c r="C49" s="1"/>
      <c r="D49" s="1"/>
      <c r="E49" s="1"/>
      <c r="F49" s="1"/>
      <c r="G49" s="1"/>
      <c r="H49" s="1"/>
      <c r="I49" s="1"/>
      <c r="J49" s="1"/>
      <c r="K49" s="1"/>
      <c r="L49" s="1"/>
      <c r="M49" s="1"/>
      <c r="N49" s="1"/>
      <c r="O49" s="1"/>
      <c r="P49" s="1"/>
    </row>
    <row r="50" spans="2:16" x14ac:dyDescent="0.3">
      <c r="B50" s="1"/>
      <c r="C50" s="1"/>
      <c r="D50" s="1"/>
      <c r="E50" s="1"/>
      <c r="F50" s="1"/>
      <c r="G50" s="1"/>
      <c r="H50" s="1"/>
      <c r="I50" s="1"/>
      <c r="J50" s="1"/>
      <c r="K50" s="1"/>
      <c r="L50" s="1"/>
      <c r="M50" s="1"/>
      <c r="N50" s="1"/>
      <c r="O50" s="1"/>
      <c r="P50" s="1"/>
    </row>
    <row r="51" spans="2:16" x14ac:dyDescent="0.3">
      <c r="B51" s="1"/>
      <c r="C51" s="1"/>
      <c r="D51" s="1"/>
      <c r="E51" s="1"/>
      <c r="F51" s="1"/>
      <c r="G51" s="1"/>
      <c r="H51" s="1"/>
      <c r="I51" s="1"/>
      <c r="J51" s="1"/>
      <c r="K51" s="1"/>
      <c r="L51" s="1"/>
      <c r="M51" s="1"/>
      <c r="N51" s="1"/>
      <c r="O51" s="1"/>
      <c r="P51" s="1"/>
    </row>
  </sheetData>
  <mergeCells count="5">
    <mergeCell ref="B35:E37"/>
    <mergeCell ref="C12:F12"/>
    <mergeCell ref="C6:I6"/>
    <mergeCell ref="C11:F11"/>
    <mergeCell ref="C13:F13"/>
  </mergeCells>
  <phoneticPr fontId="0" type="noConversion"/>
  <pageMargins left="0.17" right="0.16" top="0.75" bottom="0.75" header="0.3" footer="0.3"/>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95F8-AB10-4829-B0E5-4A27CF0B1917}">
  <sheetPr codeName="Sheet3"/>
  <dimension ref="A1:V60"/>
  <sheetViews>
    <sheetView zoomScale="70" zoomScaleNormal="70" zoomScaleSheetLayoutView="100" workbookViewId="0">
      <selection activeCell="B25" sqref="B25:C27"/>
    </sheetView>
  </sheetViews>
  <sheetFormatPr defaultRowHeight="14.4" x14ac:dyDescent="0.3"/>
  <cols>
    <col min="1" max="1" width="3" customWidth="1"/>
    <col min="2" max="2" width="49.44140625" customWidth="1"/>
    <col min="3" max="3" width="13.44140625" customWidth="1"/>
    <col min="4" max="4" width="4.88671875" customWidth="1"/>
    <col min="5" max="5" width="3.109375" customWidth="1"/>
    <col min="6" max="6" width="50.109375" customWidth="1"/>
    <col min="7" max="7" width="15.109375" customWidth="1"/>
    <col min="8" max="8" width="14" customWidth="1"/>
    <col min="9" max="9" width="17.6640625" customWidth="1"/>
  </cols>
  <sheetData>
    <row r="1" spans="1:22" s="250" customFormat="1" ht="15.6" x14ac:dyDescent="0.3">
      <c r="A1" s="70" t="s">
        <v>236</v>
      </c>
      <c r="B1" s="71"/>
      <c r="C1" s="71"/>
      <c r="D1" s="71"/>
      <c r="E1" s="71"/>
      <c r="F1" s="71"/>
      <c r="G1" s="71"/>
      <c r="H1" s="71"/>
      <c r="I1" s="71"/>
      <c r="J1" s="71"/>
      <c r="K1" s="71"/>
      <c r="L1" s="71"/>
      <c r="M1" s="71"/>
      <c r="N1" s="71"/>
      <c r="O1" s="71"/>
      <c r="P1" s="71"/>
      <c r="Q1" s="71"/>
      <c r="R1" s="71"/>
      <c r="S1" s="71"/>
      <c r="T1" s="71"/>
      <c r="U1" s="71"/>
      <c r="V1" s="71"/>
    </row>
    <row r="2" spans="1:22" s="250" customFormat="1" ht="15.6" x14ac:dyDescent="0.3">
      <c r="A2" s="70" t="s">
        <v>102</v>
      </c>
      <c r="B2" s="71"/>
      <c r="C2" s="71"/>
      <c r="D2" s="71"/>
      <c r="E2" s="71"/>
      <c r="F2" s="71"/>
      <c r="G2" s="71"/>
      <c r="H2" s="71"/>
      <c r="I2" s="71"/>
      <c r="J2" s="71"/>
      <c r="K2" s="71"/>
      <c r="L2" s="71"/>
      <c r="M2" s="71"/>
      <c r="N2" s="71"/>
      <c r="O2" s="71"/>
      <c r="P2" s="71"/>
      <c r="Q2" s="71"/>
      <c r="R2" s="71"/>
      <c r="S2" s="71"/>
      <c r="T2" s="71"/>
      <c r="U2" s="71"/>
      <c r="V2" s="71"/>
    </row>
    <row r="3" spans="1:22" s="253" customFormat="1" ht="15.6" x14ac:dyDescent="0.3">
      <c r="A3" s="251">
        <f>+'Facility Data'!C5</f>
        <v>0</v>
      </c>
      <c r="B3" s="71"/>
      <c r="C3" s="71"/>
      <c r="D3" s="71"/>
      <c r="E3" s="71"/>
      <c r="F3" s="71"/>
      <c r="G3" s="71"/>
      <c r="H3" s="71"/>
      <c r="I3" s="71"/>
      <c r="J3" s="71"/>
      <c r="K3" s="71"/>
      <c r="L3" s="252"/>
      <c r="M3" s="252"/>
      <c r="N3" s="252"/>
      <c r="O3" s="252"/>
      <c r="P3" s="252"/>
      <c r="Q3" s="252"/>
      <c r="R3" s="252"/>
      <c r="S3" s="252"/>
      <c r="T3" s="252"/>
      <c r="U3" s="252"/>
      <c r="V3" s="252"/>
    </row>
    <row r="4" spans="1:22" s="168" customFormat="1" ht="15.6" x14ac:dyDescent="0.3">
      <c r="A4" s="72"/>
      <c r="B4" s="53"/>
      <c r="C4" s="53"/>
      <c r="D4" s="53"/>
      <c r="E4" s="53"/>
      <c r="F4" s="53"/>
      <c r="G4" s="53"/>
      <c r="H4" s="53"/>
      <c r="I4" s="53"/>
      <c r="J4" s="53"/>
      <c r="K4" s="53"/>
      <c r="L4" s="53"/>
      <c r="M4" s="53"/>
      <c r="N4" s="53"/>
      <c r="O4" s="53"/>
      <c r="P4" s="53"/>
      <c r="Q4" s="53"/>
      <c r="R4" s="53"/>
      <c r="S4" s="53"/>
      <c r="T4" s="53"/>
      <c r="U4" s="53"/>
      <c r="V4" s="53"/>
    </row>
    <row r="5" spans="1:22" s="168" customFormat="1" ht="15.6" x14ac:dyDescent="0.3">
      <c r="A5" s="72" t="s">
        <v>159</v>
      </c>
      <c r="B5" s="53"/>
      <c r="C5" s="53"/>
      <c r="D5" s="53"/>
      <c r="E5" s="72" t="s">
        <v>160</v>
      </c>
      <c r="F5" s="53"/>
      <c r="G5" s="53"/>
      <c r="H5" s="53"/>
      <c r="I5" s="53"/>
      <c r="J5" s="53"/>
      <c r="K5" s="53"/>
      <c r="L5" s="53"/>
      <c r="M5" s="53"/>
      <c r="N5" s="53"/>
      <c r="O5" s="53"/>
      <c r="P5" s="53"/>
      <c r="Q5" s="53"/>
      <c r="R5" s="53"/>
      <c r="S5" s="53"/>
      <c r="T5" s="53"/>
      <c r="U5" s="53"/>
      <c r="V5" s="53"/>
    </row>
    <row r="6" spans="1:22" s="170" customFormat="1" ht="13.8" x14ac:dyDescent="0.25">
      <c r="A6" s="18"/>
      <c r="B6" s="18"/>
      <c r="C6" s="73" t="s">
        <v>103</v>
      </c>
      <c r="D6" s="18"/>
      <c r="E6" s="18"/>
      <c r="F6" s="18"/>
      <c r="G6" s="74" t="s">
        <v>171</v>
      </c>
      <c r="H6" s="74" t="s">
        <v>173</v>
      </c>
      <c r="I6" s="73" t="s">
        <v>168</v>
      </c>
      <c r="J6" s="73"/>
      <c r="K6" s="18"/>
      <c r="L6" s="18"/>
      <c r="M6" s="18"/>
      <c r="N6" s="18"/>
      <c r="O6" s="18"/>
      <c r="P6" s="18"/>
      <c r="Q6" s="18"/>
      <c r="R6" s="18"/>
      <c r="S6" s="18"/>
      <c r="T6" s="18"/>
      <c r="U6" s="18"/>
      <c r="V6" s="18"/>
    </row>
    <row r="7" spans="1:22" s="170" customFormat="1" ht="13.8" x14ac:dyDescent="0.25">
      <c r="A7" s="18"/>
      <c r="B7" s="18"/>
      <c r="C7" s="75" t="s">
        <v>104</v>
      </c>
      <c r="D7" s="18"/>
      <c r="E7" s="18"/>
      <c r="F7" s="18"/>
      <c r="G7" s="76" t="s">
        <v>169</v>
      </c>
      <c r="H7" s="76" t="s">
        <v>170</v>
      </c>
      <c r="I7" s="76" t="s">
        <v>158</v>
      </c>
      <c r="J7" s="73"/>
      <c r="K7" s="18"/>
      <c r="L7" s="18"/>
      <c r="M7" s="18"/>
      <c r="N7" s="18"/>
      <c r="O7" s="18"/>
      <c r="P7" s="18"/>
      <c r="Q7" s="18"/>
      <c r="R7" s="18"/>
      <c r="S7" s="18"/>
      <c r="T7" s="18"/>
      <c r="U7" s="18"/>
      <c r="V7" s="18"/>
    </row>
    <row r="8" spans="1:22" s="170" customFormat="1" ht="13.8" x14ac:dyDescent="0.25">
      <c r="A8" s="77" t="s">
        <v>57</v>
      </c>
      <c r="B8" s="18"/>
      <c r="C8" s="18"/>
      <c r="D8" s="18"/>
      <c r="E8" s="194" t="s">
        <v>61</v>
      </c>
      <c r="F8" s="18"/>
      <c r="G8" s="18"/>
      <c r="H8" s="18"/>
      <c r="I8" s="18"/>
      <c r="J8" s="18"/>
      <c r="K8" s="18"/>
      <c r="L8" s="18"/>
      <c r="M8" s="18"/>
      <c r="N8" s="18"/>
      <c r="O8" s="18"/>
      <c r="P8" s="18"/>
      <c r="Q8" s="18"/>
      <c r="R8" s="18"/>
      <c r="S8" s="18"/>
      <c r="T8" s="18"/>
      <c r="U8" s="18"/>
      <c r="V8" s="18"/>
    </row>
    <row r="9" spans="1:22" s="170" customFormat="1" ht="9" customHeight="1" thickBot="1" x14ac:dyDescent="0.3">
      <c r="A9" s="18"/>
      <c r="B9" s="18"/>
      <c r="C9" s="18"/>
      <c r="D9" s="18"/>
      <c r="E9" s="18"/>
      <c r="F9" s="18"/>
      <c r="G9" s="18"/>
      <c r="H9" s="18"/>
      <c r="I9" s="18"/>
      <c r="J9" s="18"/>
      <c r="K9" s="18"/>
      <c r="L9" s="18"/>
      <c r="M9" s="18"/>
      <c r="N9" s="18"/>
      <c r="O9" s="18"/>
      <c r="P9" s="18"/>
      <c r="Q9" s="18"/>
      <c r="R9" s="18"/>
      <c r="S9" s="18"/>
      <c r="T9" s="18"/>
      <c r="U9" s="18"/>
      <c r="V9" s="18"/>
    </row>
    <row r="10" spans="1:22" s="170" customFormat="1" thickBot="1" x14ac:dyDescent="0.3">
      <c r="A10" s="18"/>
      <c r="B10" s="78" t="s">
        <v>58</v>
      </c>
      <c r="C10" s="66"/>
      <c r="D10" s="18"/>
      <c r="E10" s="18"/>
      <c r="F10" s="18" t="s">
        <v>62</v>
      </c>
      <c r="G10" s="66"/>
      <c r="H10" s="79">
        <f>ROUND(+G10/260,0)</f>
        <v>0</v>
      </c>
      <c r="I10" s="66"/>
      <c r="J10" s="80"/>
      <c r="K10" s="80"/>
      <c r="L10" s="18"/>
      <c r="M10" s="18"/>
      <c r="N10" s="18"/>
      <c r="O10" s="18"/>
      <c r="P10" s="18"/>
      <c r="Q10" s="18"/>
      <c r="R10" s="18"/>
      <c r="S10" s="18"/>
      <c r="T10" s="18"/>
      <c r="U10" s="18"/>
      <c r="V10" s="18"/>
    </row>
    <row r="11" spans="1:22" s="170" customFormat="1" ht="4.5" customHeight="1" thickBot="1" x14ac:dyDescent="0.3">
      <c r="A11" s="18"/>
      <c r="B11" s="78"/>
      <c r="C11" s="18"/>
      <c r="D11" s="18"/>
      <c r="E11" s="18"/>
      <c r="F11" s="18"/>
      <c r="G11" s="18"/>
      <c r="H11" s="81"/>
      <c r="I11" s="18"/>
      <c r="J11" s="18"/>
      <c r="K11" s="18"/>
      <c r="L11" s="18"/>
      <c r="M11" s="18"/>
      <c r="N11" s="18"/>
      <c r="O11" s="18"/>
      <c r="P11" s="18"/>
      <c r="Q11" s="18"/>
      <c r="R11" s="18"/>
      <c r="S11" s="18"/>
      <c r="T11" s="18"/>
      <c r="U11" s="18"/>
      <c r="V11" s="18"/>
    </row>
    <row r="12" spans="1:22" s="170" customFormat="1" thickBot="1" x14ac:dyDescent="0.3">
      <c r="A12" s="18"/>
      <c r="B12" s="78" t="s">
        <v>59</v>
      </c>
      <c r="C12" s="66"/>
      <c r="D12" s="18"/>
      <c r="E12" s="18"/>
      <c r="F12" s="18" t="s">
        <v>184</v>
      </c>
      <c r="G12" s="66"/>
      <c r="H12" s="79">
        <f>ROUND(+G12/365,0)</f>
        <v>0</v>
      </c>
      <c r="I12" s="66"/>
      <c r="J12" s="18"/>
      <c r="K12" s="18"/>
      <c r="L12" s="18"/>
      <c r="M12" s="18"/>
      <c r="N12" s="18"/>
      <c r="O12" s="18"/>
      <c r="P12" s="18"/>
      <c r="Q12" s="18"/>
      <c r="R12" s="18"/>
      <c r="S12" s="18"/>
      <c r="T12" s="18"/>
      <c r="U12" s="18"/>
      <c r="V12" s="18"/>
    </row>
    <row r="13" spans="1:22" s="170" customFormat="1" ht="3.75" customHeight="1" thickBot="1" x14ac:dyDescent="0.3">
      <c r="A13" s="18"/>
      <c r="B13" s="78"/>
      <c r="C13" s="18"/>
      <c r="D13" s="18"/>
      <c r="E13" s="18"/>
      <c r="F13" s="18"/>
      <c r="G13" s="18"/>
      <c r="H13" s="81"/>
      <c r="I13" s="18"/>
      <c r="J13" s="18"/>
      <c r="K13" s="18"/>
      <c r="L13" s="18"/>
      <c r="M13" s="18"/>
      <c r="N13" s="18"/>
      <c r="O13" s="18"/>
      <c r="P13" s="18"/>
      <c r="Q13" s="18"/>
      <c r="R13" s="18"/>
      <c r="S13" s="18"/>
      <c r="T13" s="18"/>
      <c r="U13" s="18"/>
      <c r="V13" s="18"/>
    </row>
    <row r="14" spans="1:22" s="170" customFormat="1" thickBot="1" x14ac:dyDescent="0.3">
      <c r="A14" s="18"/>
      <c r="B14" s="78" t="s">
        <v>5</v>
      </c>
      <c r="C14" s="66"/>
      <c r="D14" s="18"/>
      <c r="E14" s="18"/>
      <c r="F14" s="18" t="s">
        <v>63</v>
      </c>
      <c r="G14" s="66"/>
      <c r="H14" s="79">
        <f>ROUND(+G14/365,0)</f>
        <v>0</v>
      </c>
      <c r="I14" s="66"/>
      <c r="J14" s="18"/>
      <c r="K14" s="18"/>
      <c r="L14" s="18"/>
      <c r="M14" s="18"/>
      <c r="N14" s="18"/>
      <c r="O14" s="18"/>
      <c r="P14" s="18"/>
      <c r="Q14" s="18"/>
      <c r="R14" s="18"/>
      <c r="S14" s="18"/>
      <c r="T14" s="18"/>
      <c r="U14" s="18"/>
      <c r="V14" s="18"/>
    </row>
    <row r="15" spans="1:22" s="170" customFormat="1" ht="3" customHeight="1" thickBot="1" x14ac:dyDescent="0.3">
      <c r="A15" s="18"/>
      <c r="B15" s="78"/>
      <c r="C15" s="18"/>
      <c r="D15" s="18"/>
      <c r="E15" s="18"/>
      <c r="F15" s="18"/>
      <c r="G15" s="18"/>
      <c r="H15" s="18"/>
      <c r="I15" s="18"/>
      <c r="J15" s="18"/>
      <c r="K15" s="18"/>
      <c r="L15" s="18"/>
      <c r="M15" s="18"/>
      <c r="N15" s="18"/>
      <c r="O15" s="18"/>
      <c r="P15" s="18"/>
      <c r="Q15" s="18"/>
      <c r="R15" s="18"/>
      <c r="S15" s="18"/>
      <c r="T15" s="18"/>
      <c r="U15" s="18"/>
      <c r="V15" s="18"/>
    </row>
    <row r="16" spans="1:22" s="170" customFormat="1" thickBot="1" x14ac:dyDescent="0.3">
      <c r="A16" s="18"/>
      <c r="B16" s="78" t="s">
        <v>0</v>
      </c>
      <c r="C16" s="66"/>
      <c r="D16" s="18"/>
      <c r="E16" s="18"/>
      <c r="F16" s="18" t="s">
        <v>218</v>
      </c>
      <c r="G16" s="82"/>
      <c r="H16" s="82"/>
      <c r="I16" s="82"/>
      <c r="J16" s="18"/>
      <c r="K16" s="18"/>
      <c r="L16" s="18"/>
      <c r="M16" s="18"/>
      <c r="N16" s="18"/>
      <c r="O16" s="18"/>
      <c r="P16" s="18"/>
      <c r="Q16" s="18"/>
      <c r="R16" s="18"/>
      <c r="S16" s="18"/>
      <c r="T16" s="18"/>
      <c r="U16" s="18"/>
      <c r="V16" s="18"/>
    </row>
    <row r="17" spans="1:22" s="170" customFormat="1" ht="4.5" customHeight="1" thickBot="1" x14ac:dyDescent="0.3">
      <c r="A17" s="18"/>
      <c r="B17" s="78"/>
      <c r="C17" s="18"/>
      <c r="D17" s="18"/>
      <c r="E17" s="18"/>
      <c r="F17" s="18"/>
      <c r="G17" s="18"/>
      <c r="H17" s="18"/>
      <c r="I17" s="18"/>
      <c r="J17" s="18"/>
      <c r="K17" s="18"/>
      <c r="L17" s="18"/>
      <c r="M17" s="18"/>
      <c r="N17" s="18"/>
      <c r="O17" s="18"/>
      <c r="P17" s="18"/>
      <c r="Q17" s="18"/>
      <c r="R17" s="18"/>
      <c r="S17" s="18"/>
      <c r="T17" s="18"/>
      <c r="U17" s="18"/>
      <c r="V17" s="18"/>
    </row>
    <row r="18" spans="1:22" s="170" customFormat="1" thickBot="1" x14ac:dyDescent="0.3">
      <c r="A18" s="18"/>
      <c r="B18" s="78" t="s">
        <v>1</v>
      </c>
      <c r="C18" s="66"/>
      <c r="D18" s="18"/>
      <c r="E18" s="18"/>
      <c r="F18" s="297"/>
      <c r="G18" s="298"/>
      <c r="H18" s="298"/>
      <c r="I18" s="18"/>
      <c r="J18" s="18"/>
      <c r="K18" s="18"/>
      <c r="L18" s="18"/>
      <c r="M18" s="18"/>
      <c r="N18" s="18"/>
      <c r="O18" s="18"/>
      <c r="P18" s="18"/>
      <c r="Q18" s="18"/>
      <c r="R18" s="18"/>
      <c r="S18" s="18"/>
      <c r="T18" s="18"/>
      <c r="U18" s="18"/>
      <c r="V18" s="18"/>
    </row>
    <row r="19" spans="1:22" s="170" customFormat="1" ht="3.75" customHeight="1" thickBot="1" x14ac:dyDescent="0.3">
      <c r="A19" s="18"/>
      <c r="B19" s="78"/>
      <c r="C19" s="18"/>
      <c r="D19" s="18"/>
      <c r="E19" s="18"/>
      <c r="F19" s="300"/>
      <c r="G19" s="311"/>
      <c r="H19" s="311"/>
      <c r="I19" s="18"/>
      <c r="J19" s="18"/>
      <c r="K19" s="18"/>
      <c r="L19" s="18"/>
      <c r="M19" s="18"/>
      <c r="N19" s="18"/>
      <c r="O19" s="18"/>
      <c r="P19" s="18"/>
      <c r="Q19" s="18"/>
      <c r="R19" s="18"/>
      <c r="S19" s="18"/>
      <c r="T19" s="18"/>
      <c r="U19" s="18"/>
      <c r="V19" s="18"/>
    </row>
    <row r="20" spans="1:22" s="170" customFormat="1" thickBot="1" x14ac:dyDescent="0.3">
      <c r="A20" s="18"/>
      <c r="B20" s="78" t="s">
        <v>60</v>
      </c>
      <c r="C20" s="66"/>
      <c r="D20" s="18"/>
      <c r="E20" s="18"/>
      <c r="F20" s="303"/>
      <c r="G20" s="304"/>
      <c r="H20" s="304"/>
      <c r="I20" s="18"/>
      <c r="J20" s="18"/>
      <c r="K20" s="18"/>
      <c r="L20" s="18"/>
      <c r="M20" s="18"/>
      <c r="N20" s="18"/>
      <c r="O20" s="18"/>
      <c r="P20" s="18"/>
      <c r="Q20" s="18"/>
      <c r="R20" s="18"/>
      <c r="S20" s="18"/>
      <c r="T20" s="18"/>
      <c r="U20" s="18"/>
      <c r="V20" s="18"/>
    </row>
    <row r="21" spans="1:22" s="170" customFormat="1" ht="3.75" customHeight="1" thickBot="1" x14ac:dyDescent="0.3">
      <c r="A21" s="18"/>
      <c r="B21" s="78"/>
      <c r="C21" s="18"/>
      <c r="D21" s="18"/>
      <c r="E21" s="18"/>
      <c r="F21" s="18"/>
      <c r="G21" s="18"/>
      <c r="H21" s="18"/>
      <c r="I21" s="18"/>
      <c r="J21" s="18"/>
      <c r="K21" s="18"/>
      <c r="L21" s="18"/>
      <c r="M21" s="18"/>
      <c r="N21" s="18"/>
      <c r="O21" s="18"/>
      <c r="P21" s="18"/>
      <c r="Q21" s="18"/>
      <c r="R21" s="18"/>
      <c r="S21" s="18"/>
      <c r="T21" s="18"/>
      <c r="U21" s="18"/>
      <c r="V21" s="18"/>
    </row>
    <row r="22" spans="1:22" s="170" customFormat="1" ht="14.25" customHeight="1" thickBot="1" x14ac:dyDescent="0.3">
      <c r="A22" s="18"/>
      <c r="B22" s="78" t="s">
        <v>219</v>
      </c>
      <c r="C22" s="82"/>
      <c r="D22" s="18"/>
      <c r="E22" s="194" t="s">
        <v>66</v>
      </c>
      <c r="F22" s="18"/>
      <c r="G22" s="73" t="s">
        <v>177</v>
      </c>
      <c r="H22" s="18"/>
      <c r="I22" s="73" t="s">
        <v>179</v>
      </c>
      <c r="J22" s="18"/>
      <c r="K22" s="18"/>
      <c r="L22" s="18"/>
      <c r="M22" s="18"/>
      <c r="N22" s="18"/>
      <c r="O22" s="18"/>
      <c r="P22" s="18"/>
      <c r="Q22" s="18"/>
      <c r="R22" s="18"/>
      <c r="S22" s="18"/>
      <c r="T22" s="18"/>
      <c r="U22" s="18"/>
      <c r="V22" s="18"/>
    </row>
    <row r="23" spans="1:22" s="170" customFormat="1" ht="15" customHeight="1" x14ac:dyDescent="0.25">
      <c r="A23" s="18"/>
      <c r="B23" s="78"/>
      <c r="C23" s="83"/>
      <c r="D23" s="18"/>
      <c r="E23" s="194"/>
      <c r="F23" s="18"/>
      <c r="G23" s="73" t="s">
        <v>178</v>
      </c>
      <c r="H23" s="18"/>
      <c r="I23" s="73" t="s">
        <v>170</v>
      </c>
      <c r="J23" s="18"/>
      <c r="K23" s="18"/>
      <c r="L23" s="18"/>
      <c r="M23" s="18"/>
      <c r="N23" s="18"/>
      <c r="O23" s="18"/>
      <c r="P23" s="18"/>
      <c r="Q23" s="18"/>
      <c r="R23" s="18"/>
      <c r="S23" s="18"/>
      <c r="T23" s="18"/>
      <c r="U23" s="18"/>
      <c r="V23" s="18"/>
    </row>
    <row r="24" spans="1:22" s="170" customFormat="1" ht="4.5" customHeight="1" thickBot="1" x14ac:dyDescent="0.3">
      <c r="A24" s="18"/>
      <c r="B24" s="18"/>
      <c r="C24" s="18"/>
      <c r="D24" s="18"/>
      <c r="E24" s="18"/>
      <c r="F24" s="18"/>
      <c r="G24" s="18"/>
      <c r="H24" s="18"/>
      <c r="I24" s="18"/>
      <c r="J24" s="18"/>
      <c r="K24" s="18"/>
      <c r="L24" s="18"/>
      <c r="M24" s="18"/>
      <c r="N24" s="18"/>
      <c r="O24" s="18"/>
      <c r="P24" s="18"/>
      <c r="Q24" s="18"/>
      <c r="R24" s="18"/>
      <c r="S24" s="18"/>
      <c r="T24" s="18"/>
      <c r="U24" s="18"/>
      <c r="V24" s="18"/>
    </row>
    <row r="25" spans="1:22" s="170" customFormat="1" thickBot="1" x14ac:dyDescent="0.3">
      <c r="A25" s="18"/>
      <c r="B25" s="297"/>
      <c r="C25" s="299"/>
      <c r="D25" s="18"/>
      <c r="E25" s="18"/>
      <c r="F25" s="42" t="s">
        <v>220</v>
      </c>
      <c r="G25" s="84"/>
      <c r="H25" s="18"/>
      <c r="I25" s="79">
        <f>IF((+'Facility Data'!C17*'Facility Data'!C18)+('Facility Data'!C20*'Facility Data'!C21*0.5)+('Facility Data'!C26*'Facility Data'!C27*0.5)+('Facility Data'!C29*'Facility Data'!C30*0.5)+('Facility Data'!C32*'Facility Data'!C33)&gt;10,ROUND((+'Facility Data'!C17*'Facility Data'!C18)+('Facility Data'!C20*'Facility Data'!C21*0.5)+('Facility Data'!C26*'Facility Data'!C27*0.5)+('Facility Data'!C29*'Facility Data'!C30*0.5)+('Facility Data'!C32*'Facility Data'!C33),-1),ROUND((+'Facility Data'!C17*'Facility Data'!C18)+('Facility Data'!C20*'Facility Data'!C21*0.5)+('Facility Data'!C26*'Facility Data'!C27*0.5)+('Facility Data'!C29*'Facility Data'!C30*0.5)+('Facility Data'!C32*'Facility Data'!C33),0))</f>
        <v>0</v>
      </c>
      <c r="J25" s="18"/>
      <c r="K25" s="18"/>
      <c r="L25" s="18"/>
      <c r="M25" s="18"/>
      <c r="N25" s="18"/>
      <c r="O25" s="18"/>
      <c r="P25" s="18"/>
      <c r="Q25" s="18"/>
      <c r="R25" s="18"/>
      <c r="S25" s="18"/>
      <c r="T25" s="18"/>
      <c r="U25" s="18"/>
      <c r="V25" s="18"/>
    </row>
    <row r="26" spans="1:22" s="170" customFormat="1" ht="5.25" customHeight="1" thickBot="1" x14ac:dyDescent="0.3">
      <c r="A26" s="18"/>
      <c r="B26" s="300"/>
      <c r="C26" s="302"/>
      <c r="D26" s="18"/>
      <c r="E26" s="18"/>
      <c r="F26" s="42"/>
      <c r="G26" s="18"/>
      <c r="H26" s="18"/>
      <c r="I26" s="81"/>
      <c r="J26" s="18"/>
      <c r="K26" s="18"/>
      <c r="L26" s="18"/>
      <c r="M26" s="18"/>
      <c r="N26" s="18"/>
      <c r="O26" s="18"/>
      <c r="P26" s="18"/>
      <c r="Q26" s="18"/>
      <c r="R26" s="18"/>
      <c r="S26" s="18"/>
      <c r="T26" s="18"/>
      <c r="U26" s="18"/>
      <c r="V26" s="18"/>
    </row>
    <row r="27" spans="1:22" s="170" customFormat="1" thickBot="1" x14ac:dyDescent="0.3">
      <c r="A27" s="18"/>
      <c r="B27" s="303"/>
      <c r="C27" s="305"/>
      <c r="D27" s="18"/>
      <c r="E27" s="18"/>
      <c r="F27" s="42" t="s">
        <v>221</v>
      </c>
      <c r="G27" s="84"/>
      <c r="H27" s="18"/>
      <c r="I27" s="79">
        <f>IF((+'Facility Data'!C17*4500)/80000&gt;10, ROUND((+'Facility Data'!C17*4500)/80000,-1),ROUND((+'Facility Data'!C17*4500)/80000,0))</f>
        <v>0</v>
      </c>
      <c r="J27" s="18"/>
      <c r="K27" s="18"/>
      <c r="L27" s="18"/>
      <c r="M27" s="18"/>
      <c r="N27" s="18"/>
      <c r="O27" s="18"/>
      <c r="P27" s="18"/>
      <c r="Q27" s="18"/>
      <c r="R27" s="18"/>
      <c r="S27" s="18"/>
      <c r="T27" s="18"/>
      <c r="U27" s="18"/>
      <c r="V27" s="18"/>
    </row>
    <row r="28" spans="1:22" s="170" customFormat="1" ht="6" customHeight="1" thickBot="1" x14ac:dyDescent="0.3">
      <c r="A28" s="18"/>
      <c r="B28" s="85"/>
      <c r="C28" s="85"/>
      <c r="D28" s="18"/>
      <c r="E28" s="18"/>
      <c r="F28" s="42"/>
      <c r="G28" s="18"/>
      <c r="H28" s="18"/>
      <c r="I28" s="81"/>
      <c r="J28" s="18"/>
      <c r="K28" s="18"/>
      <c r="L28" s="18"/>
      <c r="M28" s="18"/>
      <c r="N28" s="18"/>
      <c r="O28" s="18"/>
      <c r="P28" s="18"/>
      <c r="Q28" s="18"/>
      <c r="R28" s="18"/>
      <c r="S28" s="18"/>
      <c r="T28" s="18"/>
      <c r="U28" s="18"/>
      <c r="V28" s="18"/>
    </row>
    <row r="29" spans="1:22" s="170" customFormat="1" thickBot="1" x14ac:dyDescent="0.3">
      <c r="A29" s="18"/>
      <c r="B29" s="78" t="s">
        <v>222</v>
      </c>
      <c r="C29" s="82"/>
      <c r="D29" s="18"/>
      <c r="E29" s="18"/>
      <c r="F29" s="86" t="s">
        <v>223</v>
      </c>
      <c r="G29" s="87"/>
      <c r="H29" s="78"/>
      <c r="I29" s="79">
        <f>IF(+'Facility Data'!C15/30000&gt;10, ROUND(+'Facility Data'!C15/30000,-1),ROUND(+'Facility Data'!C15/30000,0))</f>
        <v>0</v>
      </c>
      <c r="J29" s="18"/>
      <c r="K29" s="18"/>
      <c r="L29" s="18"/>
      <c r="M29" s="18"/>
      <c r="N29" s="18"/>
      <c r="O29" s="18"/>
      <c r="P29" s="18"/>
      <c r="Q29" s="18"/>
      <c r="R29" s="18"/>
      <c r="S29" s="18"/>
      <c r="T29" s="18"/>
      <c r="U29" s="18"/>
      <c r="V29" s="18"/>
    </row>
    <row r="30" spans="1:22" s="170" customFormat="1" ht="4.5" customHeight="1" thickBot="1" x14ac:dyDescent="0.3">
      <c r="A30" s="18"/>
      <c r="B30" s="18"/>
      <c r="C30" s="18"/>
      <c r="D30" s="18"/>
      <c r="E30" s="18"/>
      <c r="F30" s="18"/>
      <c r="G30" s="18"/>
      <c r="H30" s="18"/>
      <c r="I30" s="18"/>
      <c r="J30" s="18"/>
      <c r="K30" s="18"/>
      <c r="L30" s="18"/>
      <c r="M30" s="18"/>
      <c r="N30" s="18"/>
      <c r="O30" s="18"/>
      <c r="P30" s="18"/>
      <c r="Q30" s="18"/>
      <c r="R30" s="18"/>
      <c r="S30" s="18"/>
      <c r="T30" s="18"/>
      <c r="U30" s="18"/>
      <c r="V30" s="18"/>
    </row>
    <row r="31" spans="1:22" s="170" customFormat="1" thickBot="1" x14ac:dyDescent="0.3">
      <c r="A31" s="18"/>
      <c r="B31" s="297"/>
      <c r="C31" s="299"/>
      <c r="D31" s="18"/>
      <c r="E31" s="18"/>
      <c r="F31" s="18" t="s">
        <v>224</v>
      </c>
      <c r="G31" s="18"/>
      <c r="H31" s="18"/>
      <c r="I31" s="82"/>
      <c r="J31" s="18"/>
      <c r="K31" s="18"/>
      <c r="L31" s="18"/>
      <c r="M31" s="18"/>
      <c r="N31" s="18"/>
      <c r="O31" s="18"/>
      <c r="P31" s="18"/>
      <c r="Q31" s="18"/>
      <c r="R31" s="18"/>
      <c r="S31" s="18"/>
      <c r="T31" s="18"/>
      <c r="U31" s="18"/>
      <c r="V31" s="18"/>
    </row>
    <row r="32" spans="1:22" s="170" customFormat="1" ht="5.25" customHeight="1" thickBot="1" x14ac:dyDescent="0.3">
      <c r="A32" s="18"/>
      <c r="B32" s="300"/>
      <c r="C32" s="302"/>
      <c r="D32" s="18"/>
      <c r="E32" s="18"/>
      <c r="F32" s="18"/>
      <c r="G32" s="18"/>
      <c r="H32" s="18"/>
      <c r="I32" s="18"/>
      <c r="J32" s="18"/>
      <c r="K32" s="18"/>
      <c r="L32" s="18"/>
      <c r="M32" s="18"/>
      <c r="N32" s="18"/>
      <c r="O32" s="18"/>
      <c r="P32" s="18"/>
      <c r="Q32" s="18"/>
      <c r="R32" s="18"/>
      <c r="S32" s="18"/>
      <c r="T32" s="18"/>
      <c r="U32" s="18"/>
      <c r="V32" s="18"/>
    </row>
    <row r="33" spans="1:22" s="170" customFormat="1" thickBot="1" x14ac:dyDescent="0.3">
      <c r="A33" s="18"/>
      <c r="B33" s="303"/>
      <c r="C33" s="305"/>
      <c r="D33" s="18"/>
      <c r="E33" s="18"/>
      <c r="F33" s="297"/>
      <c r="G33" s="298"/>
      <c r="H33" s="299"/>
      <c r="I33" s="18"/>
      <c r="J33" s="18"/>
      <c r="K33" s="18"/>
      <c r="L33" s="18"/>
      <c r="M33" s="18"/>
      <c r="N33" s="18"/>
      <c r="O33" s="18"/>
      <c r="P33" s="18"/>
      <c r="Q33" s="18"/>
      <c r="R33" s="18"/>
      <c r="S33" s="18"/>
      <c r="T33" s="18"/>
      <c r="U33" s="18"/>
      <c r="V33" s="18"/>
    </row>
    <row r="34" spans="1:22" s="170" customFormat="1" ht="5.25" customHeight="1" x14ac:dyDescent="0.25">
      <c r="A34" s="18"/>
      <c r="B34" s="18"/>
      <c r="C34" s="18"/>
      <c r="D34" s="18"/>
      <c r="E34" s="18"/>
      <c r="F34" s="300"/>
      <c r="G34" s="311"/>
      <c r="H34" s="302"/>
      <c r="I34" s="18"/>
      <c r="J34" s="18"/>
      <c r="K34" s="18"/>
      <c r="L34" s="18"/>
      <c r="M34" s="18"/>
      <c r="N34" s="18"/>
      <c r="O34" s="18"/>
      <c r="P34" s="18"/>
      <c r="Q34" s="18"/>
      <c r="R34" s="18"/>
      <c r="S34" s="18"/>
      <c r="T34" s="18"/>
      <c r="U34" s="18"/>
      <c r="V34" s="18"/>
    </row>
    <row r="35" spans="1:22" s="170" customFormat="1" thickBot="1" x14ac:dyDescent="0.3">
      <c r="A35" s="18"/>
      <c r="B35" s="18"/>
      <c r="C35" s="18"/>
      <c r="D35" s="18"/>
      <c r="E35" s="18"/>
      <c r="F35" s="303"/>
      <c r="G35" s="304"/>
      <c r="H35" s="305"/>
      <c r="I35" s="18"/>
      <c r="J35" s="18"/>
      <c r="K35" s="18"/>
      <c r="L35" s="18"/>
      <c r="M35" s="18"/>
      <c r="N35" s="18"/>
      <c r="O35" s="18"/>
      <c r="P35" s="18"/>
      <c r="Q35" s="18"/>
      <c r="R35" s="18"/>
      <c r="S35" s="18"/>
      <c r="T35" s="18"/>
      <c r="U35" s="18"/>
      <c r="V35" s="18"/>
    </row>
    <row r="36" spans="1:22" s="170" customFormat="1" ht="5.25" customHeight="1" x14ac:dyDescent="0.25">
      <c r="A36" s="18"/>
      <c r="B36" s="18"/>
      <c r="C36" s="18"/>
      <c r="D36" s="18"/>
      <c r="E36" s="18"/>
      <c r="F36" s="18"/>
      <c r="G36" s="18"/>
      <c r="H36" s="18"/>
      <c r="I36" s="18"/>
      <c r="J36" s="18"/>
      <c r="K36" s="18"/>
      <c r="L36" s="18"/>
      <c r="M36" s="18"/>
      <c r="N36" s="18"/>
      <c r="O36" s="18"/>
      <c r="P36" s="18"/>
      <c r="Q36" s="18"/>
      <c r="R36" s="18"/>
      <c r="S36" s="18"/>
      <c r="T36" s="18"/>
      <c r="U36" s="18"/>
      <c r="V36" s="18"/>
    </row>
    <row r="37" spans="1:22" s="170" customFormat="1" ht="13.8" x14ac:dyDescent="0.25">
      <c r="A37" s="18"/>
      <c r="B37" s="18"/>
      <c r="C37" s="18"/>
      <c r="D37" s="18"/>
      <c r="E37" s="18"/>
      <c r="F37" s="18"/>
      <c r="G37" s="18"/>
      <c r="H37" s="18"/>
      <c r="I37" s="18"/>
      <c r="J37" s="18"/>
      <c r="K37" s="18"/>
      <c r="L37" s="18"/>
      <c r="M37" s="18"/>
      <c r="N37" s="18"/>
      <c r="O37" s="18"/>
      <c r="P37" s="18"/>
      <c r="Q37" s="18"/>
      <c r="R37" s="18"/>
      <c r="S37" s="18"/>
      <c r="T37" s="18"/>
      <c r="U37" s="18"/>
      <c r="V37" s="18"/>
    </row>
    <row r="38" spans="1:22" s="170" customFormat="1" ht="3.75" customHeight="1" x14ac:dyDescent="0.25">
      <c r="D38" s="18"/>
      <c r="E38" s="18"/>
      <c r="F38" s="18"/>
      <c r="G38" s="18"/>
      <c r="H38" s="18"/>
      <c r="I38" s="18"/>
      <c r="J38" s="18"/>
      <c r="K38" s="18"/>
      <c r="L38" s="18"/>
      <c r="M38" s="18"/>
      <c r="N38" s="18"/>
      <c r="O38" s="18"/>
      <c r="P38" s="18"/>
      <c r="Q38" s="18"/>
      <c r="R38" s="18"/>
      <c r="S38" s="18"/>
      <c r="T38" s="18"/>
      <c r="U38" s="18"/>
      <c r="V38" s="18"/>
    </row>
    <row r="39" spans="1:22" s="170" customFormat="1" ht="13.8" x14ac:dyDescent="0.25">
      <c r="D39" s="18"/>
      <c r="E39" s="18"/>
      <c r="F39" s="18"/>
      <c r="G39" s="18"/>
      <c r="H39" s="18"/>
      <c r="I39" s="18"/>
      <c r="J39" s="18"/>
      <c r="K39" s="18"/>
      <c r="L39" s="18"/>
      <c r="M39" s="18"/>
      <c r="N39" s="18"/>
      <c r="O39" s="18"/>
      <c r="P39" s="18"/>
      <c r="Q39" s="18"/>
      <c r="R39" s="18"/>
      <c r="S39" s="18"/>
      <c r="T39" s="18"/>
      <c r="U39" s="18"/>
      <c r="V39" s="18"/>
    </row>
    <row r="40" spans="1:22" s="170" customFormat="1" ht="3.75" customHeight="1" x14ac:dyDescent="0.25">
      <c r="D40" s="18"/>
      <c r="E40" s="18"/>
      <c r="F40" s="18"/>
      <c r="G40" s="18"/>
      <c r="H40" s="18"/>
      <c r="I40" s="18"/>
      <c r="J40" s="18"/>
      <c r="K40" s="18"/>
      <c r="L40" s="18"/>
      <c r="M40" s="18"/>
      <c r="N40" s="18"/>
      <c r="O40" s="18"/>
      <c r="P40" s="18"/>
      <c r="Q40" s="18"/>
      <c r="R40" s="18"/>
      <c r="S40" s="18"/>
      <c r="T40" s="18"/>
      <c r="U40" s="18"/>
      <c r="V40" s="18"/>
    </row>
    <row r="41" spans="1:22" s="170" customFormat="1" ht="13.8" x14ac:dyDescent="0.25">
      <c r="D41" s="18"/>
      <c r="E41" s="18"/>
      <c r="F41" s="18"/>
      <c r="G41" s="18"/>
      <c r="H41" s="18"/>
      <c r="I41" s="18"/>
      <c r="J41" s="18"/>
      <c r="K41" s="18"/>
      <c r="L41" s="18"/>
      <c r="M41" s="18"/>
      <c r="N41" s="18"/>
      <c r="O41" s="18"/>
      <c r="P41" s="18"/>
      <c r="Q41" s="18"/>
      <c r="R41" s="18"/>
      <c r="S41" s="18"/>
      <c r="T41" s="18"/>
      <c r="U41" s="18"/>
      <c r="V41" s="18"/>
    </row>
    <row r="42" spans="1:22" s="170" customFormat="1" ht="3" customHeight="1" x14ac:dyDescent="0.25">
      <c r="D42" s="18"/>
      <c r="E42" s="18"/>
      <c r="F42" s="18"/>
      <c r="G42" s="18"/>
      <c r="H42" s="18"/>
      <c r="I42" s="18"/>
      <c r="J42" s="18"/>
      <c r="K42" s="18"/>
      <c r="L42" s="18"/>
      <c r="M42" s="18"/>
      <c r="N42" s="18"/>
      <c r="O42" s="18"/>
      <c r="P42" s="18"/>
      <c r="Q42" s="18"/>
      <c r="R42" s="18"/>
      <c r="S42" s="18"/>
      <c r="T42" s="18"/>
      <c r="U42" s="18"/>
      <c r="V42" s="18"/>
    </row>
    <row r="43" spans="1:22" s="170" customFormat="1" ht="13.8" x14ac:dyDescent="0.25">
      <c r="D43" s="18"/>
      <c r="E43" s="18"/>
      <c r="F43" s="18"/>
      <c r="G43" s="18"/>
      <c r="H43" s="18"/>
      <c r="I43" s="18"/>
      <c r="J43" s="18"/>
      <c r="K43" s="18"/>
      <c r="L43" s="18"/>
      <c r="M43" s="18"/>
      <c r="N43" s="18"/>
      <c r="O43" s="18"/>
      <c r="P43" s="18"/>
      <c r="Q43" s="18"/>
      <c r="R43" s="18"/>
      <c r="S43" s="18"/>
      <c r="T43" s="18"/>
      <c r="U43" s="18"/>
      <c r="V43" s="18"/>
    </row>
    <row r="44" spans="1:22" s="170" customFormat="1" ht="6.75" customHeight="1" x14ac:dyDescent="0.25">
      <c r="D44" s="18"/>
      <c r="E44" s="18"/>
      <c r="F44" s="18"/>
      <c r="G44" s="18"/>
      <c r="H44" s="18"/>
      <c r="I44" s="18"/>
      <c r="J44" s="18"/>
      <c r="K44" s="18"/>
      <c r="L44" s="18"/>
      <c r="M44" s="18"/>
      <c r="N44" s="18"/>
      <c r="O44" s="18"/>
      <c r="P44" s="18"/>
      <c r="Q44" s="18"/>
      <c r="R44" s="18"/>
      <c r="S44" s="18"/>
      <c r="T44" s="18"/>
      <c r="U44" s="18"/>
      <c r="V44" s="18"/>
    </row>
    <row r="45" spans="1:22" s="170" customFormat="1" ht="13.8" x14ac:dyDescent="0.25">
      <c r="D45" s="18"/>
      <c r="E45" s="18"/>
      <c r="F45" s="18"/>
      <c r="G45" s="18"/>
      <c r="H45" s="18"/>
      <c r="I45" s="18"/>
      <c r="J45" s="18"/>
      <c r="K45" s="18"/>
      <c r="L45" s="18"/>
      <c r="M45" s="18"/>
      <c r="N45" s="18"/>
      <c r="O45" s="18"/>
      <c r="P45" s="18"/>
      <c r="Q45" s="18"/>
      <c r="R45" s="18"/>
      <c r="S45" s="18"/>
      <c r="T45" s="18"/>
      <c r="U45" s="18"/>
      <c r="V45" s="18"/>
    </row>
    <row r="46" spans="1:22" s="170" customFormat="1" ht="13.8" x14ac:dyDescent="0.25">
      <c r="D46" s="18"/>
      <c r="E46" s="18"/>
      <c r="F46" s="18"/>
      <c r="G46" s="18"/>
      <c r="H46" s="18"/>
      <c r="I46" s="18"/>
      <c r="J46" s="18"/>
      <c r="K46" s="18"/>
      <c r="L46" s="18"/>
      <c r="M46" s="18"/>
      <c r="N46" s="18"/>
      <c r="O46" s="18"/>
      <c r="P46" s="18"/>
      <c r="Q46" s="18"/>
      <c r="R46" s="18"/>
      <c r="S46" s="18"/>
      <c r="T46" s="18"/>
      <c r="U46" s="18"/>
      <c r="V46" s="18"/>
    </row>
    <row r="47" spans="1:22" s="170" customFormat="1" ht="13.8" x14ac:dyDescent="0.25">
      <c r="D47" s="18"/>
      <c r="E47" s="18"/>
      <c r="F47" s="18"/>
      <c r="G47" s="18"/>
      <c r="H47" s="18"/>
      <c r="I47" s="18"/>
      <c r="J47" s="18"/>
      <c r="K47" s="18"/>
      <c r="L47" s="18"/>
      <c r="M47" s="18"/>
      <c r="N47" s="18"/>
      <c r="O47" s="18"/>
      <c r="P47" s="18"/>
      <c r="Q47" s="18"/>
      <c r="R47" s="18"/>
      <c r="S47" s="18"/>
      <c r="T47" s="18"/>
      <c r="U47" s="18"/>
      <c r="V47" s="18"/>
    </row>
    <row r="48" spans="1:22" s="170" customFormat="1" ht="13.8" x14ac:dyDescent="0.25">
      <c r="D48" s="18"/>
      <c r="E48" s="18"/>
      <c r="F48" s="18"/>
      <c r="G48" s="18"/>
      <c r="H48" s="18"/>
      <c r="I48" s="18"/>
      <c r="J48" s="18"/>
      <c r="K48" s="18"/>
      <c r="L48" s="18"/>
      <c r="M48" s="18"/>
      <c r="N48" s="18"/>
      <c r="O48" s="18"/>
      <c r="P48" s="18"/>
      <c r="Q48" s="18"/>
      <c r="R48" s="18"/>
      <c r="S48" s="18"/>
      <c r="T48" s="18"/>
      <c r="U48" s="18"/>
      <c r="V48" s="18"/>
    </row>
    <row r="49" spans="4:22" x14ac:dyDescent="0.3">
      <c r="D49" s="1"/>
      <c r="E49" s="1"/>
      <c r="F49" s="1"/>
      <c r="G49" s="1"/>
      <c r="H49" s="1"/>
      <c r="I49" s="1"/>
      <c r="J49" s="1"/>
      <c r="K49" s="1"/>
      <c r="L49" s="1"/>
      <c r="M49" s="1"/>
      <c r="N49" s="1"/>
      <c r="O49" s="1"/>
      <c r="P49" s="1"/>
      <c r="Q49" s="1"/>
      <c r="R49" s="1"/>
      <c r="S49" s="1"/>
      <c r="T49" s="1"/>
      <c r="U49" s="1"/>
      <c r="V49" s="1"/>
    </row>
    <row r="50" spans="4:22" ht="6" customHeight="1" x14ac:dyDescent="0.3">
      <c r="D50" s="1"/>
      <c r="E50" s="1"/>
      <c r="F50" s="1"/>
      <c r="G50" s="1"/>
      <c r="H50" s="1"/>
      <c r="I50" s="1"/>
      <c r="J50" s="1"/>
      <c r="K50" s="1"/>
      <c r="L50" s="1"/>
      <c r="M50" s="1"/>
      <c r="N50" s="1"/>
      <c r="O50" s="1"/>
      <c r="P50" s="1"/>
      <c r="Q50" s="1"/>
      <c r="R50" s="1"/>
      <c r="S50" s="1"/>
      <c r="T50" s="1"/>
      <c r="U50" s="1"/>
      <c r="V50" s="1"/>
    </row>
    <row r="51" spans="4:22" x14ac:dyDescent="0.3">
      <c r="D51" s="1"/>
      <c r="E51" s="1"/>
      <c r="F51" s="1"/>
      <c r="G51" s="1"/>
      <c r="H51" s="1"/>
      <c r="I51" s="1"/>
      <c r="J51" s="1"/>
      <c r="K51" s="1"/>
      <c r="L51" s="1"/>
      <c r="M51" s="1"/>
      <c r="N51" s="1"/>
      <c r="O51" s="1"/>
      <c r="P51" s="1"/>
      <c r="Q51" s="1"/>
      <c r="R51" s="1"/>
      <c r="S51" s="1"/>
      <c r="T51" s="1"/>
      <c r="U51" s="1"/>
      <c r="V51" s="1"/>
    </row>
    <row r="52" spans="4:22" ht="4.5" customHeight="1" x14ac:dyDescent="0.3">
      <c r="D52" s="1"/>
      <c r="E52" s="1"/>
      <c r="F52" s="1"/>
      <c r="G52" s="1"/>
      <c r="H52" s="1"/>
      <c r="I52" s="1"/>
      <c r="J52" s="1"/>
      <c r="K52" s="1"/>
      <c r="L52" s="1"/>
      <c r="M52" s="1"/>
      <c r="N52" s="1"/>
      <c r="O52" s="1"/>
      <c r="P52" s="1"/>
      <c r="Q52" s="1"/>
      <c r="R52" s="1"/>
      <c r="S52" s="1"/>
      <c r="T52" s="1"/>
      <c r="U52" s="1"/>
      <c r="V52" s="1"/>
    </row>
    <row r="53" spans="4:22" x14ac:dyDescent="0.3">
      <c r="D53" s="1"/>
      <c r="E53" s="1"/>
      <c r="F53" s="1"/>
      <c r="G53" s="1"/>
      <c r="H53" s="1"/>
      <c r="I53" s="1"/>
      <c r="J53" s="1"/>
      <c r="K53" s="1"/>
      <c r="L53" s="1"/>
      <c r="M53" s="1"/>
      <c r="N53" s="1"/>
      <c r="O53" s="1"/>
      <c r="P53" s="1"/>
      <c r="Q53" s="1"/>
      <c r="R53" s="1"/>
      <c r="S53" s="1"/>
      <c r="T53" s="1"/>
      <c r="U53" s="1"/>
      <c r="V53" s="1"/>
    </row>
    <row r="54" spans="4:22" ht="4.5" customHeight="1" x14ac:dyDescent="0.3">
      <c r="D54" s="1"/>
      <c r="E54" s="1"/>
      <c r="F54" s="1"/>
      <c r="G54" s="1"/>
      <c r="H54" s="1"/>
      <c r="I54" s="1"/>
      <c r="J54" s="1"/>
      <c r="K54" s="1"/>
      <c r="L54" s="1"/>
      <c r="M54" s="1"/>
      <c r="N54" s="1"/>
      <c r="O54" s="1"/>
      <c r="P54" s="1"/>
      <c r="Q54" s="1"/>
      <c r="R54" s="1"/>
      <c r="S54" s="1"/>
      <c r="T54" s="1"/>
      <c r="U54" s="1"/>
      <c r="V54" s="1"/>
    </row>
    <row r="55" spans="4:22" x14ac:dyDescent="0.3">
      <c r="D55" s="1"/>
      <c r="E55" s="1"/>
      <c r="F55" s="1"/>
      <c r="G55" s="1"/>
      <c r="H55" s="1"/>
      <c r="I55" s="1"/>
      <c r="J55" s="1"/>
      <c r="K55" s="1"/>
      <c r="L55" s="1"/>
      <c r="M55" s="1"/>
      <c r="N55" s="1"/>
      <c r="O55" s="1"/>
      <c r="P55" s="1"/>
      <c r="Q55" s="1"/>
      <c r="R55" s="1"/>
      <c r="S55" s="1"/>
      <c r="T55" s="1"/>
      <c r="U55" s="1"/>
      <c r="V55" s="1"/>
    </row>
    <row r="56" spans="4:22" ht="5.25" customHeight="1" x14ac:dyDescent="0.3">
      <c r="D56" s="1"/>
      <c r="E56" s="1"/>
      <c r="F56" s="1"/>
      <c r="G56" s="1"/>
      <c r="H56" s="1"/>
      <c r="I56" s="1"/>
      <c r="J56" s="1"/>
      <c r="K56" s="1"/>
      <c r="L56" s="1"/>
      <c r="M56" s="1"/>
      <c r="N56" s="1"/>
      <c r="O56" s="1"/>
      <c r="P56" s="1"/>
      <c r="Q56" s="1"/>
      <c r="R56" s="1"/>
      <c r="S56" s="1"/>
      <c r="T56" s="1"/>
      <c r="U56" s="1"/>
      <c r="V56" s="1"/>
    </row>
    <row r="57" spans="4:22" x14ac:dyDescent="0.3">
      <c r="D57" s="1"/>
      <c r="E57" s="1"/>
      <c r="F57" s="1"/>
      <c r="G57" s="1"/>
      <c r="H57" s="1"/>
      <c r="I57" s="1"/>
      <c r="J57" s="1"/>
      <c r="K57" s="1"/>
      <c r="L57" s="1"/>
      <c r="M57" s="1"/>
      <c r="N57" s="1"/>
      <c r="O57" s="1"/>
      <c r="P57" s="1"/>
      <c r="Q57" s="1"/>
      <c r="R57" s="1"/>
      <c r="S57" s="1"/>
      <c r="T57" s="1"/>
      <c r="U57" s="1"/>
      <c r="V57" s="1"/>
    </row>
    <row r="58" spans="4:22" ht="4.5" customHeight="1" x14ac:dyDescent="0.3">
      <c r="D58" s="1"/>
      <c r="E58" s="1"/>
      <c r="F58" s="1"/>
      <c r="G58" s="1"/>
      <c r="H58" s="1"/>
      <c r="I58" s="1"/>
      <c r="J58" s="1"/>
      <c r="K58" s="1"/>
      <c r="L58" s="1"/>
      <c r="M58" s="1"/>
      <c r="N58" s="1"/>
      <c r="O58" s="1"/>
      <c r="P58" s="1"/>
      <c r="Q58" s="1"/>
      <c r="R58" s="1"/>
      <c r="S58" s="1"/>
      <c r="T58" s="1"/>
      <c r="U58" s="1"/>
      <c r="V58" s="1"/>
    </row>
    <row r="59" spans="4:22" x14ac:dyDescent="0.3">
      <c r="D59" s="1"/>
      <c r="E59" s="1"/>
      <c r="F59" s="1"/>
      <c r="G59" s="1"/>
      <c r="H59" s="1"/>
      <c r="I59" s="1"/>
      <c r="J59" s="1"/>
      <c r="K59" s="1"/>
      <c r="L59" s="1"/>
      <c r="M59" s="1"/>
      <c r="N59" s="1"/>
      <c r="O59" s="1"/>
      <c r="P59" s="1"/>
      <c r="Q59" s="1"/>
      <c r="R59" s="1"/>
      <c r="S59" s="1"/>
      <c r="T59" s="1"/>
      <c r="U59" s="1"/>
      <c r="V59" s="1"/>
    </row>
    <row r="60" spans="4:22" x14ac:dyDescent="0.3">
      <c r="D60" s="1"/>
      <c r="E60" s="1"/>
      <c r="F60" s="1"/>
      <c r="G60" s="1"/>
      <c r="H60" s="1"/>
      <c r="I60" s="1"/>
      <c r="J60" s="1"/>
      <c r="K60" s="1"/>
      <c r="L60" s="1"/>
      <c r="M60" s="1"/>
      <c r="N60" s="1"/>
      <c r="O60" s="1"/>
      <c r="P60" s="1"/>
      <c r="Q60" s="1"/>
      <c r="R60" s="1"/>
      <c r="S60" s="1"/>
      <c r="T60" s="1"/>
      <c r="U60" s="1"/>
      <c r="V60" s="1"/>
    </row>
  </sheetData>
  <mergeCells count="4">
    <mergeCell ref="B25:C27"/>
    <mergeCell ref="F18:H20"/>
    <mergeCell ref="B31:C33"/>
    <mergeCell ref="F33:H35"/>
  </mergeCells>
  <phoneticPr fontId="4" type="noConversion"/>
  <pageMargins left="0.17" right="0.25" top="1" bottom="1" header="0.5" footer="0.5"/>
  <pageSetup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0920C-210A-4979-984C-54F7F0C04339}">
  <sheetPr codeName="Sheet4"/>
  <dimension ref="A1:R84"/>
  <sheetViews>
    <sheetView topLeftCell="A22" zoomScale="85" zoomScaleNormal="85" workbookViewId="0">
      <selection activeCell="C41" sqref="C41"/>
    </sheetView>
  </sheetViews>
  <sheetFormatPr defaultRowHeight="14.4" x14ac:dyDescent="0.3"/>
  <cols>
    <col min="1" max="1" width="5.5546875" customWidth="1"/>
    <col min="2" max="2" width="49.5546875" customWidth="1"/>
    <col min="3" max="3" width="10.44140625" customWidth="1"/>
    <col min="4" max="4" width="5.44140625" customWidth="1"/>
    <col min="5" max="5" width="11.109375" customWidth="1"/>
  </cols>
  <sheetData>
    <row r="1" spans="1:18" s="165" customFormat="1" ht="15.6" x14ac:dyDescent="0.3">
      <c r="A1" s="17" t="s">
        <v>236</v>
      </c>
      <c r="B1" s="53"/>
      <c r="C1" s="53"/>
      <c r="D1" s="53"/>
      <c r="E1" s="53"/>
      <c r="F1" s="53"/>
      <c r="G1" s="53"/>
      <c r="H1" s="53"/>
      <c r="I1" s="53"/>
      <c r="J1" s="53"/>
      <c r="K1" s="53"/>
      <c r="L1" s="53"/>
      <c r="M1" s="2"/>
      <c r="N1" s="2"/>
      <c r="O1" s="2"/>
      <c r="P1" s="2"/>
      <c r="Q1" s="2"/>
      <c r="R1" s="2"/>
    </row>
    <row r="2" spans="1:18" s="165" customFormat="1" ht="15.6" x14ac:dyDescent="0.3">
      <c r="A2" s="17" t="s">
        <v>172</v>
      </c>
      <c r="B2" s="53"/>
      <c r="C2" s="53"/>
      <c r="D2" s="53"/>
      <c r="E2" s="53"/>
      <c r="F2" s="53"/>
      <c r="G2" s="53"/>
      <c r="H2" s="53"/>
      <c r="I2" s="53"/>
      <c r="J2" s="53"/>
      <c r="K2" s="53"/>
      <c r="L2" s="53"/>
      <c r="M2" s="2"/>
      <c r="N2" s="2"/>
      <c r="O2" s="2"/>
      <c r="P2" s="2"/>
      <c r="Q2" s="2"/>
      <c r="R2" s="2"/>
    </row>
    <row r="3" spans="1:18" s="165" customFormat="1" ht="15.6" x14ac:dyDescent="0.3">
      <c r="A3" s="254">
        <f>+'Facility Data'!C5</f>
        <v>0</v>
      </c>
      <c r="B3" s="53"/>
      <c r="C3" s="53"/>
      <c r="D3" s="53"/>
      <c r="E3" s="53"/>
      <c r="F3" s="53"/>
      <c r="G3" s="53"/>
      <c r="H3" s="53"/>
      <c r="I3" s="53"/>
      <c r="J3" s="53"/>
      <c r="K3" s="53"/>
      <c r="L3" s="53"/>
      <c r="M3" s="2"/>
      <c r="N3" s="2"/>
      <c r="O3" s="2"/>
      <c r="P3" s="2"/>
      <c r="Q3" s="2"/>
      <c r="R3" s="2"/>
    </row>
    <row r="4" spans="1:18" s="165" customFormat="1" ht="15.6" x14ac:dyDescent="0.3">
      <c r="A4" s="17" t="s">
        <v>120</v>
      </c>
      <c r="B4" s="53"/>
      <c r="C4" s="195"/>
      <c r="D4" s="53"/>
      <c r="E4" s="195"/>
      <c r="F4" s="53"/>
      <c r="G4" s="53"/>
      <c r="H4" s="53"/>
      <c r="I4" s="53"/>
      <c r="J4" s="53"/>
      <c r="K4" s="53"/>
      <c r="L4" s="53"/>
      <c r="M4" s="2"/>
      <c r="N4" s="2"/>
      <c r="O4" s="2"/>
      <c r="P4" s="2"/>
      <c r="Q4" s="2"/>
      <c r="R4" s="2"/>
    </row>
    <row r="5" spans="1:18" s="170" customFormat="1" ht="13.8" x14ac:dyDescent="0.25">
      <c r="A5" s="30"/>
      <c r="B5" s="18"/>
      <c r="C5" s="73" t="s">
        <v>82</v>
      </c>
      <c r="D5" s="18"/>
      <c r="E5" s="73" t="s">
        <v>84</v>
      </c>
      <c r="F5" s="18"/>
      <c r="G5" s="18"/>
      <c r="H5" s="18"/>
      <c r="I5" s="18"/>
      <c r="J5" s="18"/>
      <c r="K5" s="18"/>
      <c r="L5" s="18"/>
      <c r="M5" s="18"/>
      <c r="N5" s="18"/>
      <c r="O5" s="18"/>
      <c r="P5" s="18"/>
      <c r="Q5" s="18"/>
      <c r="R5" s="18"/>
    </row>
    <row r="6" spans="1:18" s="170" customFormat="1" ht="13.8" x14ac:dyDescent="0.25">
      <c r="A6" s="30"/>
      <c r="B6" s="18"/>
      <c r="C6" s="73" t="s">
        <v>83</v>
      </c>
      <c r="D6" s="18"/>
      <c r="E6" s="73" t="s">
        <v>85</v>
      </c>
      <c r="F6" s="18"/>
      <c r="G6" s="18"/>
      <c r="H6" s="18"/>
      <c r="I6" s="18"/>
      <c r="J6" s="18"/>
      <c r="K6" s="18"/>
      <c r="L6" s="18"/>
      <c r="M6" s="18"/>
      <c r="N6" s="18"/>
      <c r="O6" s="18"/>
      <c r="P6" s="18"/>
      <c r="Q6" s="18"/>
      <c r="R6" s="18"/>
    </row>
    <row r="7" spans="1:18" s="170" customFormat="1" thickBot="1" x14ac:dyDescent="0.3">
      <c r="A7" s="18"/>
      <c r="B7" s="18"/>
      <c r="C7" s="18"/>
      <c r="D7" s="18"/>
      <c r="E7" s="18"/>
      <c r="F7" s="18"/>
      <c r="G7" s="18"/>
      <c r="H7" s="18"/>
      <c r="I7" s="18"/>
      <c r="J7" s="18"/>
      <c r="K7" s="18"/>
      <c r="L7" s="18"/>
      <c r="M7" s="18"/>
      <c r="N7" s="18"/>
      <c r="O7" s="18"/>
      <c r="P7" s="18"/>
      <c r="Q7" s="18"/>
      <c r="R7" s="18"/>
    </row>
    <row r="8" spans="1:18" s="170" customFormat="1" thickBot="1" x14ac:dyDescent="0.3">
      <c r="A8" s="30" t="s">
        <v>225</v>
      </c>
      <c r="B8" s="18"/>
      <c r="C8" s="88"/>
      <c r="D8" s="18"/>
      <c r="E8" s="79">
        <f>ROUND(+C8*0.9,0)</f>
        <v>0</v>
      </c>
      <c r="F8" s="18"/>
      <c r="G8" s="18"/>
      <c r="H8" s="18"/>
      <c r="I8" s="18"/>
      <c r="J8" s="18"/>
      <c r="K8" s="18"/>
      <c r="L8" s="18"/>
      <c r="M8" s="18"/>
      <c r="N8" s="18"/>
      <c r="O8" s="18"/>
      <c r="P8" s="18"/>
      <c r="Q8" s="18"/>
      <c r="R8" s="18"/>
    </row>
    <row r="9" spans="1:18" s="170" customFormat="1" ht="6.75" customHeight="1" x14ac:dyDescent="0.25">
      <c r="A9" s="18"/>
      <c r="B9" s="18"/>
      <c r="C9" s="18"/>
      <c r="D9" s="18"/>
      <c r="E9" s="18"/>
      <c r="F9" s="18"/>
      <c r="G9" s="18"/>
      <c r="H9" s="18"/>
      <c r="I9" s="18"/>
      <c r="J9" s="18"/>
      <c r="K9" s="18"/>
      <c r="L9" s="18"/>
      <c r="M9" s="18"/>
      <c r="N9" s="18"/>
      <c r="O9" s="18"/>
      <c r="P9" s="18"/>
      <c r="Q9" s="18"/>
      <c r="R9" s="18"/>
    </row>
    <row r="10" spans="1:18" s="170" customFormat="1" thickBot="1" x14ac:dyDescent="0.3">
      <c r="A10" s="30" t="s">
        <v>67</v>
      </c>
      <c r="B10" s="18"/>
      <c r="C10" s="18"/>
      <c r="D10" s="18"/>
      <c r="E10" s="18"/>
      <c r="F10" s="18"/>
      <c r="G10" s="18"/>
      <c r="H10" s="18"/>
      <c r="I10" s="18"/>
      <c r="J10" s="18"/>
      <c r="K10" s="18"/>
      <c r="L10" s="18"/>
      <c r="M10" s="18"/>
      <c r="N10" s="18"/>
      <c r="O10" s="18"/>
      <c r="P10" s="18"/>
      <c r="Q10" s="18"/>
      <c r="R10" s="18"/>
    </row>
    <row r="11" spans="1:18" s="170" customFormat="1" thickBot="1" x14ac:dyDescent="0.3">
      <c r="A11" s="30"/>
      <c r="B11" s="18" t="s">
        <v>70</v>
      </c>
      <c r="C11" s="66"/>
      <c r="D11" s="18"/>
      <c r="E11" s="115">
        <f t="shared" ref="E11:E16" si="0">ROUND(+C11*0.95,0)</f>
        <v>0</v>
      </c>
      <c r="F11" s="18"/>
      <c r="G11" s="18"/>
      <c r="H11" s="18"/>
      <c r="I11" s="18"/>
      <c r="J11" s="18"/>
      <c r="K11" s="18"/>
      <c r="L11" s="18"/>
      <c r="M11" s="18"/>
      <c r="N11" s="18"/>
      <c r="O11" s="18"/>
      <c r="P11" s="18"/>
      <c r="Q11" s="18"/>
      <c r="R11" s="18"/>
    </row>
    <row r="12" spans="1:18" s="170" customFormat="1" thickBot="1" x14ac:dyDescent="0.3">
      <c r="A12" s="18"/>
      <c r="B12" s="18" t="s">
        <v>71</v>
      </c>
      <c r="C12" s="66"/>
      <c r="D12" s="18"/>
      <c r="E12" s="115">
        <f>ROUND(+C12*0.95,0)</f>
        <v>0</v>
      </c>
      <c r="F12" s="18"/>
      <c r="G12" s="18"/>
      <c r="H12" s="18"/>
      <c r="I12" s="18"/>
      <c r="J12" s="18"/>
      <c r="K12" s="18"/>
      <c r="L12" s="18"/>
      <c r="M12" s="18"/>
      <c r="N12" s="18"/>
      <c r="O12" s="18"/>
      <c r="P12" s="18"/>
      <c r="Q12" s="18"/>
      <c r="R12" s="18"/>
    </row>
    <row r="13" spans="1:18" s="170" customFormat="1" thickBot="1" x14ac:dyDescent="0.3">
      <c r="A13" s="18"/>
      <c r="B13" s="18" t="s">
        <v>72</v>
      </c>
      <c r="C13" s="66"/>
      <c r="D13" s="18"/>
      <c r="E13" s="115">
        <f>ROUND(+C13*0.95,0)</f>
        <v>0</v>
      </c>
      <c r="F13" s="18"/>
      <c r="G13" s="18"/>
      <c r="H13" s="18"/>
      <c r="I13" s="18"/>
      <c r="J13" s="18"/>
      <c r="K13" s="18"/>
      <c r="L13" s="18"/>
      <c r="M13" s="18"/>
      <c r="N13" s="18"/>
      <c r="O13" s="18"/>
      <c r="P13" s="18"/>
      <c r="Q13" s="18"/>
      <c r="R13" s="18"/>
    </row>
    <row r="14" spans="1:18" s="170" customFormat="1" thickBot="1" x14ac:dyDescent="0.3">
      <c r="A14" s="18"/>
      <c r="B14" s="18" t="s">
        <v>76</v>
      </c>
      <c r="C14" s="66"/>
      <c r="D14" s="18"/>
      <c r="E14" s="115">
        <f t="shared" si="0"/>
        <v>0</v>
      </c>
      <c r="F14" s="18"/>
      <c r="G14" s="18"/>
      <c r="H14" s="18"/>
      <c r="I14" s="18"/>
      <c r="J14" s="18"/>
      <c r="K14" s="18"/>
      <c r="L14" s="18"/>
      <c r="M14" s="18"/>
      <c r="N14" s="18"/>
      <c r="O14" s="18"/>
      <c r="P14" s="18"/>
      <c r="Q14" s="18"/>
      <c r="R14" s="18"/>
    </row>
    <row r="15" spans="1:18" s="170" customFormat="1" thickBot="1" x14ac:dyDescent="0.3">
      <c r="A15" s="18"/>
      <c r="B15" s="18" t="s">
        <v>73</v>
      </c>
      <c r="C15" s="66"/>
      <c r="D15" s="18"/>
      <c r="E15" s="115">
        <f t="shared" si="0"/>
        <v>0</v>
      </c>
      <c r="F15" s="18"/>
      <c r="G15" s="18"/>
      <c r="H15" s="18"/>
      <c r="I15" s="18"/>
      <c r="J15" s="18"/>
      <c r="K15" s="18"/>
      <c r="L15" s="18"/>
      <c r="M15" s="18"/>
      <c r="N15" s="18"/>
      <c r="O15" s="18"/>
      <c r="P15" s="18"/>
      <c r="Q15" s="18"/>
      <c r="R15" s="18"/>
    </row>
    <row r="16" spans="1:18" s="170" customFormat="1" thickBot="1" x14ac:dyDescent="0.3">
      <c r="A16" s="18"/>
      <c r="B16" s="18" t="s">
        <v>226</v>
      </c>
      <c r="C16" s="89"/>
      <c r="D16" s="18"/>
      <c r="E16" s="90">
        <f t="shared" si="0"/>
        <v>0</v>
      </c>
      <c r="F16" s="18"/>
      <c r="G16" s="18"/>
      <c r="H16" s="18"/>
      <c r="I16" s="18"/>
      <c r="J16" s="18"/>
      <c r="K16" s="18"/>
      <c r="L16" s="18"/>
      <c r="M16" s="18"/>
      <c r="N16" s="18"/>
      <c r="O16" s="18"/>
      <c r="P16" s="18"/>
      <c r="Q16" s="18"/>
      <c r="R16" s="18"/>
    </row>
    <row r="17" spans="1:18" s="170" customFormat="1" ht="15" thickTop="1" thickBot="1" x14ac:dyDescent="0.3">
      <c r="A17" s="30" t="s">
        <v>74</v>
      </c>
      <c r="B17" s="18"/>
      <c r="C17" s="91">
        <f>SUM(C11:C16)</f>
        <v>0</v>
      </c>
      <c r="D17" s="18"/>
      <c r="E17" s="91">
        <f>SUM(E11:E16)</f>
        <v>0</v>
      </c>
      <c r="F17" s="18"/>
      <c r="G17" s="18"/>
      <c r="H17" s="18"/>
      <c r="I17" s="18"/>
      <c r="J17" s="18"/>
      <c r="K17" s="18"/>
      <c r="L17" s="18"/>
      <c r="M17" s="18"/>
      <c r="N17" s="18"/>
      <c r="O17" s="18"/>
      <c r="P17" s="18"/>
      <c r="Q17" s="18"/>
      <c r="R17" s="18"/>
    </row>
    <row r="18" spans="1:18" s="170" customFormat="1" ht="13.8" x14ac:dyDescent="0.25">
      <c r="A18" s="18"/>
      <c r="B18" s="297"/>
      <c r="C18" s="312"/>
      <c r="D18" s="18"/>
      <c r="E18" s="18"/>
      <c r="F18" s="18"/>
      <c r="G18" s="18"/>
      <c r="H18" s="18"/>
      <c r="I18" s="18"/>
      <c r="J18" s="18"/>
      <c r="K18" s="18"/>
      <c r="L18" s="18"/>
      <c r="M18" s="18"/>
      <c r="N18" s="18"/>
      <c r="O18" s="18"/>
      <c r="P18" s="18"/>
      <c r="Q18" s="18"/>
      <c r="R18" s="18"/>
    </row>
    <row r="19" spans="1:18" s="170" customFormat="1" ht="13.8" x14ac:dyDescent="0.25">
      <c r="A19" s="18"/>
      <c r="B19" s="313"/>
      <c r="C19" s="314"/>
      <c r="D19" s="18"/>
      <c r="E19" s="18"/>
      <c r="F19" s="18"/>
      <c r="G19" s="18"/>
      <c r="H19" s="18"/>
      <c r="I19" s="18"/>
      <c r="J19" s="18"/>
      <c r="K19" s="18"/>
      <c r="L19" s="18"/>
      <c r="M19" s="18"/>
      <c r="N19" s="18"/>
      <c r="O19" s="18"/>
      <c r="P19" s="18"/>
      <c r="Q19" s="18"/>
      <c r="R19" s="18"/>
    </row>
    <row r="20" spans="1:18" s="170" customFormat="1" thickBot="1" x14ac:dyDescent="0.3">
      <c r="A20" s="18"/>
      <c r="B20" s="315"/>
      <c r="C20" s="316"/>
      <c r="D20" s="18"/>
      <c r="E20" s="18"/>
      <c r="F20" s="18"/>
      <c r="G20" s="18"/>
      <c r="H20" s="18"/>
      <c r="I20" s="18"/>
      <c r="J20" s="18"/>
      <c r="K20" s="18"/>
      <c r="L20" s="18"/>
      <c r="M20" s="18"/>
      <c r="N20" s="18"/>
      <c r="O20" s="18"/>
      <c r="P20" s="18"/>
      <c r="Q20" s="18"/>
      <c r="R20" s="18"/>
    </row>
    <row r="21" spans="1:18" s="170" customFormat="1" ht="6" customHeight="1" x14ac:dyDescent="0.25">
      <c r="A21" s="18"/>
      <c r="B21" s="18"/>
      <c r="C21" s="18"/>
      <c r="D21" s="18"/>
      <c r="E21" s="18"/>
      <c r="F21" s="18"/>
      <c r="G21" s="18"/>
      <c r="H21" s="18"/>
      <c r="I21" s="18"/>
      <c r="J21" s="18"/>
      <c r="K21" s="18"/>
      <c r="L21" s="18"/>
      <c r="M21" s="18"/>
      <c r="N21" s="18"/>
      <c r="O21" s="18"/>
      <c r="P21" s="18"/>
      <c r="Q21" s="18"/>
      <c r="R21" s="18"/>
    </row>
    <row r="22" spans="1:18" s="170" customFormat="1" thickBot="1" x14ac:dyDescent="0.3">
      <c r="A22" s="30" t="s">
        <v>5</v>
      </c>
      <c r="B22" s="18"/>
      <c r="C22" s="18"/>
      <c r="D22" s="18"/>
      <c r="E22" s="18"/>
      <c r="F22" s="18"/>
      <c r="G22" s="18"/>
      <c r="H22" s="18"/>
      <c r="I22" s="18"/>
      <c r="J22" s="18"/>
      <c r="K22" s="18"/>
      <c r="L22" s="18"/>
      <c r="M22" s="18"/>
      <c r="N22" s="18"/>
      <c r="O22" s="18"/>
      <c r="P22" s="18"/>
      <c r="Q22" s="18"/>
      <c r="R22" s="18"/>
    </row>
    <row r="23" spans="1:18" s="170" customFormat="1" thickBot="1" x14ac:dyDescent="0.3">
      <c r="A23" s="30"/>
      <c r="B23" s="18" t="s">
        <v>68</v>
      </c>
      <c r="C23" s="66"/>
      <c r="D23" s="18"/>
      <c r="E23" s="115">
        <f>ROUND(+C23*0.95,0)</f>
        <v>0</v>
      </c>
      <c r="F23" s="18"/>
      <c r="G23" s="18"/>
      <c r="H23" s="18"/>
      <c r="I23" s="18"/>
      <c r="J23" s="18"/>
      <c r="K23" s="18"/>
      <c r="L23" s="18"/>
      <c r="M23" s="18"/>
      <c r="N23" s="18"/>
      <c r="O23" s="18"/>
      <c r="P23" s="18"/>
      <c r="Q23" s="18"/>
      <c r="R23" s="18"/>
    </row>
    <row r="24" spans="1:18" s="170" customFormat="1" thickBot="1" x14ac:dyDescent="0.3">
      <c r="A24" s="30"/>
      <c r="B24" s="18" t="s">
        <v>70</v>
      </c>
      <c r="C24" s="92"/>
      <c r="D24" s="18"/>
      <c r="E24" s="93">
        <f>ROUND(+C24*0.95,0)</f>
        <v>0</v>
      </c>
      <c r="F24" s="18"/>
      <c r="G24" s="18"/>
      <c r="H24" s="18"/>
      <c r="I24" s="18"/>
      <c r="J24" s="18"/>
      <c r="K24" s="18"/>
      <c r="L24" s="18"/>
      <c r="M24" s="18"/>
      <c r="N24" s="18"/>
      <c r="O24" s="18"/>
      <c r="P24" s="18"/>
      <c r="Q24" s="18"/>
      <c r="R24" s="18"/>
    </row>
    <row r="25" spans="1:18" s="170" customFormat="1" thickBot="1" x14ac:dyDescent="0.3">
      <c r="A25" s="30"/>
      <c r="B25" s="18" t="s">
        <v>226</v>
      </c>
      <c r="C25" s="89"/>
      <c r="D25" s="18"/>
      <c r="E25" s="90">
        <f>ROUND(+C25*0.95,0)</f>
        <v>0</v>
      </c>
      <c r="F25" s="18"/>
      <c r="G25" s="18"/>
      <c r="H25" s="18"/>
      <c r="I25" s="18"/>
      <c r="J25" s="18"/>
      <c r="K25" s="18"/>
      <c r="L25" s="18"/>
      <c r="M25" s="18"/>
      <c r="N25" s="18"/>
      <c r="O25" s="18"/>
      <c r="P25" s="18"/>
      <c r="Q25" s="18"/>
      <c r="R25" s="18"/>
    </row>
    <row r="26" spans="1:18" s="170" customFormat="1" ht="15" thickTop="1" thickBot="1" x14ac:dyDescent="0.3">
      <c r="A26" s="30" t="s">
        <v>69</v>
      </c>
      <c r="B26" s="18"/>
      <c r="C26" s="91">
        <f>+C23+C24+C25</f>
        <v>0</v>
      </c>
      <c r="D26" s="18"/>
      <c r="E26" s="91">
        <f>+E23+E24+E25</f>
        <v>0</v>
      </c>
      <c r="F26" s="18"/>
      <c r="G26" s="18"/>
      <c r="H26" s="18"/>
      <c r="I26" s="18"/>
      <c r="J26" s="18"/>
      <c r="K26" s="18"/>
      <c r="L26" s="18"/>
      <c r="M26" s="18"/>
      <c r="N26" s="18"/>
      <c r="O26" s="18"/>
      <c r="P26" s="18"/>
      <c r="Q26" s="18"/>
      <c r="R26" s="18"/>
    </row>
    <row r="27" spans="1:18" s="170" customFormat="1" ht="13.8" x14ac:dyDescent="0.25">
      <c r="A27" s="18"/>
      <c r="B27" s="297"/>
      <c r="C27" s="312"/>
      <c r="D27" s="18"/>
      <c r="E27" s="18"/>
      <c r="F27" s="18"/>
      <c r="G27" s="18"/>
      <c r="H27" s="18"/>
      <c r="I27" s="18"/>
      <c r="J27" s="18"/>
      <c r="K27" s="18"/>
      <c r="L27" s="18"/>
      <c r="M27" s="18"/>
      <c r="N27" s="18"/>
      <c r="O27" s="18"/>
      <c r="P27" s="18"/>
      <c r="Q27" s="18"/>
      <c r="R27" s="18"/>
    </row>
    <row r="28" spans="1:18" s="170" customFormat="1" ht="13.8" x14ac:dyDescent="0.25">
      <c r="A28" s="18"/>
      <c r="B28" s="313"/>
      <c r="C28" s="314"/>
      <c r="D28" s="18"/>
      <c r="E28" s="18"/>
      <c r="F28" s="18"/>
      <c r="G28" s="18"/>
      <c r="H28" s="18"/>
      <c r="I28" s="18"/>
      <c r="J28" s="18"/>
      <c r="K28" s="18"/>
      <c r="L28" s="18"/>
      <c r="M28" s="18"/>
      <c r="N28" s="18"/>
      <c r="O28" s="18"/>
      <c r="P28" s="18"/>
      <c r="Q28" s="18"/>
      <c r="R28" s="18"/>
    </row>
    <row r="29" spans="1:18" s="170" customFormat="1" thickBot="1" x14ac:dyDescent="0.3">
      <c r="A29" s="18"/>
      <c r="B29" s="315"/>
      <c r="C29" s="316"/>
      <c r="D29" s="18"/>
      <c r="E29" s="18"/>
      <c r="F29" s="18"/>
      <c r="G29" s="18"/>
      <c r="H29" s="18"/>
      <c r="I29" s="18"/>
      <c r="J29" s="18"/>
      <c r="K29" s="18"/>
      <c r="L29" s="18"/>
      <c r="M29" s="18"/>
      <c r="N29" s="18"/>
      <c r="O29" s="18"/>
      <c r="P29" s="18"/>
      <c r="Q29" s="18"/>
      <c r="R29" s="18"/>
    </row>
    <row r="30" spans="1:18" s="170" customFormat="1" ht="6" customHeight="1" x14ac:dyDescent="0.25">
      <c r="A30" s="18"/>
      <c r="B30" s="18"/>
      <c r="C30" s="18"/>
      <c r="D30" s="18"/>
      <c r="E30" s="18"/>
      <c r="F30" s="18"/>
      <c r="G30" s="18"/>
      <c r="H30" s="18"/>
      <c r="I30" s="18"/>
      <c r="J30" s="18"/>
      <c r="K30" s="18"/>
      <c r="L30" s="18"/>
      <c r="M30" s="18"/>
      <c r="N30" s="18"/>
      <c r="O30" s="18"/>
      <c r="P30" s="18"/>
      <c r="Q30" s="18"/>
      <c r="R30" s="18"/>
    </row>
    <row r="31" spans="1:18" s="170" customFormat="1" thickBot="1" x14ac:dyDescent="0.3">
      <c r="A31" s="30" t="s">
        <v>75</v>
      </c>
      <c r="B31" s="18"/>
      <c r="C31" s="18"/>
      <c r="D31" s="18"/>
      <c r="E31" s="18"/>
      <c r="F31" s="18"/>
      <c r="G31" s="18"/>
      <c r="H31" s="18"/>
      <c r="I31" s="18"/>
      <c r="J31" s="18"/>
      <c r="K31" s="18"/>
      <c r="L31" s="18"/>
      <c r="M31" s="18"/>
      <c r="N31" s="18"/>
      <c r="O31" s="18"/>
      <c r="P31" s="18"/>
      <c r="Q31" s="18"/>
      <c r="R31" s="18"/>
    </row>
    <row r="32" spans="1:18" s="170" customFormat="1" thickBot="1" x14ac:dyDescent="0.3">
      <c r="A32" s="18"/>
      <c r="B32" s="18" t="s">
        <v>77</v>
      </c>
      <c r="C32" s="66"/>
      <c r="D32" s="18"/>
      <c r="E32" s="115">
        <f>ROUND(+C32*0.9,0)</f>
        <v>0</v>
      </c>
      <c r="F32" s="18"/>
      <c r="G32" s="18"/>
      <c r="H32" s="18"/>
      <c r="I32" s="18"/>
      <c r="J32" s="18"/>
      <c r="K32" s="18"/>
      <c r="L32" s="18"/>
      <c r="M32" s="18"/>
      <c r="N32" s="18"/>
      <c r="O32" s="18"/>
      <c r="P32" s="18"/>
      <c r="Q32" s="18"/>
      <c r="R32" s="18"/>
    </row>
    <row r="33" spans="1:18" s="170" customFormat="1" thickBot="1" x14ac:dyDescent="0.3">
      <c r="A33" s="18"/>
      <c r="B33" s="18" t="s">
        <v>78</v>
      </c>
      <c r="C33" s="66"/>
      <c r="D33" s="18"/>
      <c r="E33" s="115">
        <f>ROUND(+C33*0.9,0)</f>
        <v>0</v>
      </c>
      <c r="F33" s="18"/>
      <c r="G33" s="18"/>
      <c r="H33" s="18"/>
      <c r="I33" s="18"/>
      <c r="J33" s="18"/>
      <c r="K33" s="18"/>
      <c r="L33" s="18"/>
      <c r="M33" s="18"/>
      <c r="N33" s="18"/>
      <c r="O33" s="18"/>
      <c r="P33" s="18"/>
      <c r="Q33" s="18"/>
      <c r="R33" s="18"/>
    </row>
    <row r="34" spans="1:18" s="170" customFormat="1" thickBot="1" x14ac:dyDescent="0.3">
      <c r="A34" s="18"/>
      <c r="B34" s="18" t="s">
        <v>73</v>
      </c>
      <c r="C34" s="66"/>
      <c r="D34" s="18"/>
      <c r="E34" s="94">
        <f>ROUND(+C34*0.9,0)</f>
        <v>0</v>
      </c>
      <c r="F34" s="18"/>
      <c r="G34" s="18"/>
      <c r="H34" s="18"/>
      <c r="I34" s="18"/>
      <c r="J34" s="18"/>
      <c r="K34" s="18"/>
      <c r="L34" s="18"/>
      <c r="M34" s="18"/>
      <c r="N34" s="18"/>
      <c r="O34" s="18"/>
      <c r="P34" s="18"/>
      <c r="Q34" s="18"/>
      <c r="R34" s="18"/>
    </row>
    <row r="35" spans="1:18" s="170" customFormat="1" thickBot="1" x14ac:dyDescent="0.3">
      <c r="A35" s="18"/>
      <c r="B35" s="18" t="s">
        <v>226</v>
      </c>
      <c r="C35" s="89"/>
      <c r="D35" s="18"/>
      <c r="E35" s="90">
        <f>ROUND(+C35*0.9,0)</f>
        <v>0</v>
      </c>
      <c r="F35" s="18"/>
      <c r="G35" s="18"/>
      <c r="H35" s="18"/>
      <c r="I35" s="18"/>
      <c r="J35" s="18"/>
      <c r="K35" s="18"/>
      <c r="L35" s="18"/>
      <c r="M35" s="18"/>
      <c r="N35" s="18"/>
      <c r="O35" s="18"/>
      <c r="P35" s="18"/>
      <c r="Q35" s="18"/>
      <c r="R35" s="18"/>
    </row>
    <row r="36" spans="1:18" s="170" customFormat="1" ht="15" thickTop="1" thickBot="1" x14ac:dyDescent="0.3">
      <c r="A36" s="30" t="s">
        <v>79</v>
      </c>
      <c r="B36" s="18"/>
      <c r="C36" s="91">
        <f>+C32+C33+C34+C35</f>
        <v>0</v>
      </c>
      <c r="D36" s="18"/>
      <c r="E36" s="91">
        <f>+E32+E33+E34+E35</f>
        <v>0</v>
      </c>
      <c r="F36" s="18"/>
      <c r="G36" s="18"/>
      <c r="H36" s="18"/>
      <c r="I36" s="18"/>
      <c r="J36" s="18"/>
      <c r="K36" s="18"/>
      <c r="L36" s="18"/>
      <c r="M36" s="18"/>
      <c r="N36" s="18"/>
      <c r="O36" s="18"/>
      <c r="P36" s="18"/>
      <c r="Q36" s="18"/>
      <c r="R36" s="18"/>
    </row>
    <row r="37" spans="1:18" s="170" customFormat="1" ht="13.8" x14ac:dyDescent="0.25">
      <c r="A37" s="18"/>
      <c r="B37" s="297"/>
      <c r="C37" s="312"/>
      <c r="D37" s="18"/>
      <c r="E37" s="18"/>
      <c r="F37" s="18"/>
      <c r="G37" s="18"/>
      <c r="H37" s="18"/>
      <c r="I37" s="18"/>
      <c r="J37" s="18"/>
      <c r="K37" s="18"/>
      <c r="L37" s="18"/>
      <c r="M37" s="18"/>
      <c r="N37" s="18"/>
      <c r="O37" s="18"/>
      <c r="P37" s="18"/>
      <c r="Q37" s="18"/>
      <c r="R37" s="18"/>
    </row>
    <row r="38" spans="1:18" s="170" customFormat="1" ht="13.8" x14ac:dyDescent="0.25">
      <c r="A38" s="18"/>
      <c r="B38" s="313"/>
      <c r="C38" s="314"/>
      <c r="D38" s="18"/>
      <c r="E38" s="18"/>
      <c r="F38" s="18"/>
      <c r="G38" s="18"/>
      <c r="H38" s="18"/>
      <c r="I38" s="18"/>
      <c r="J38" s="18"/>
      <c r="K38" s="18"/>
      <c r="L38" s="18"/>
      <c r="M38" s="18"/>
      <c r="N38" s="18"/>
      <c r="O38" s="18"/>
      <c r="P38" s="18"/>
      <c r="Q38" s="18"/>
      <c r="R38" s="18"/>
    </row>
    <row r="39" spans="1:18" s="170" customFormat="1" thickBot="1" x14ac:dyDescent="0.3">
      <c r="A39" s="18"/>
      <c r="B39" s="315"/>
      <c r="C39" s="316"/>
      <c r="D39" s="18"/>
      <c r="E39" s="18"/>
      <c r="F39" s="18"/>
      <c r="G39" s="18"/>
      <c r="H39" s="18"/>
      <c r="I39" s="18"/>
      <c r="J39" s="18"/>
      <c r="K39" s="18"/>
      <c r="L39" s="18"/>
      <c r="M39" s="18"/>
      <c r="N39" s="18"/>
      <c r="O39" s="18"/>
      <c r="P39" s="18"/>
      <c r="Q39" s="18"/>
      <c r="R39" s="18"/>
    </row>
    <row r="40" spans="1:18" s="170" customFormat="1" ht="6.75" customHeight="1" thickBot="1" x14ac:dyDescent="0.3">
      <c r="A40" s="18"/>
      <c r="B40" s="18"/>
      <c r="C40" s="18"/>
      <c r="D40" s="18"/>
      <c r="E40" s="18"/>
      <c r="F40" s="18"/>
      <c r="G40" s="18"/>
      <c r="H40" s="18"/>
      <c r="I40" s="18"/>
      <c r="J40" s="18"/>
      <c r="K40" s="18"/>
      <c r="L40" s="18"/>
      <c r="M40" s="18"/>
      <c r="N40" s="18"/>
      <c r="O40" s="18"/>
      <c r="P40" s="18"/>
      <c r="Q40" s="18"/>
      <c r="R40" s="18"/>
    </row>
    <row r="41" spans="1:18" s="170" customFormat="1" thickBot="1" x14ac:dyDescent="0.3">
      <c r="A41" s="30" t="s">
        <v>6</v>
      </c>
      <c r="B41" s="18"/>
      <c r="C41" s="79"/>
      <c r="D41" s="18"/>
      <c r="E41" s="79">
        <f>ROUND(+C41*0.95,0)</f>
        <v>0</v>
      </c>
      <c r="F41" s="18"/>
      <c r="G41" s="18"/>
      <c r="H41" s="18"/>
      <c r="I41" s="18"/>
      <c r="J41" s="18"/>
      <c r="K41" s="18"/>
      <c r="L41" s="18"/>
      <c r="M41" s="18"/>
      <c r="N41" s="18"/>
      <c r="O41" s="18"/>
      <c r="P41" s="18"/>
      <c r="Q41" s="18"/>
      <c r="R41" s="18"/>
    </row>
    <row r="42" spans="1:18" s="170" customFormat="1" ht="6.75" customHeight="1" thickBot="1" x14ac:dyDescent="0.3">
      <c r="A42" s="30"/>
      <c r="B42" s="18"/>
      <c r="C42" s="83"/>
      <c r="D42" s="54"/>
      <c r="E42" s="83"/>
      <c r="F42" s="18"/>
      <c r="G42" s="18"/>
      <c r="H42" s="18"/>
      <c r="I42" s="18"/>
      <c r="J42" s="18"/>
      <c r="K42" s="18"/>
      <c r="L42" s="18"/>
      <c r="M42" s="18"/>
      <c r="N42" s="18"/>
      <c r="O42" s="18"/>
      <c r="P42" s="18"/>
      <c r="Q42" s="18"/>
      <c r="R42" s="18"/>
    </row>
    <row r="43" spans="1:18" s="170" customFormat="1" thickBot="1" x14ac:dyDescent="0.3">
      <c r="A43" s="30" t="s">
        <v>86</v>
      </c>
      <c r="B43" s="18"/>
      <c r="C43" s="79"/>
      <c r="D43" s="18"/>
      <c r="E43" s="79">
        <f>ROUND(+C43*0.95,0)</f>
        <v>0</v>
      </c>
      <c r="F43" s="18"/>
      <c r="G43" s="18"/>
      <c r="H43" s="18"/>
      <c r="I43" s="18"/>
      <c r="J43" s="18"/>
      <c r="K43" s="18"/>
      <c r="L43" s="18"/>
      <c r="M43" s="18"/>
      <c r="N43" s="18"/>
      <c r="O43" s="18"/>
      <c r="P43" s="18"/>
      <c r="Q43" s="18"/>
      <c r="R43" s="18"/>
    </row>
    <row r="44" spans="1:18" s="170" customFormat="1" ht="13.8" x14ac:dyDescent="0.25">
      <c r="A44" s="30"/>
      <c r="B44" s="297"/>
      <c r="C44" s="312"/>
      <c r="D44" s="54"/>
      <c r="E44" s="83"/>
      <c r="F44" s="18"/>
      <c r="G44" s="18"/>
      <c r="H44" s="18"/>
      <c r="I44" s="18"/>
      <c r="J44" s="18"/>
      <c r="K44" s="18"/>
      <c r="L44" s="18"/>
      <c r="M44" s="18"/>
      <c r="N44" s="18"/>
      <c r="O44" s="18"/>
      <c r="P44" s="18"/>
      <c r="Q44" s="18"/>
      <c r="R44" s="18"/>
    </row>
    <row r="45" spans="1:18" s="170" customFormat="1" ht="13.8" x14ac:dyDescent="0.25">
      <c r="A45" s="30"/>
      <c r="B45" s="313"/>
      <c r="C45" s="314"/>
      <c r="D45" s="54"/>
      <c r="E45" s="83"/>
      <c r="F45" s="18"/>
      <c r="G45" s="18"/>
      <c r="H45" s="18"/>
      <c r="I45" s="18"/>
      <c r="J45" s="18"/>
      <c r="K45" s="18"/>
      <c r="L45" s="18"/>
      <c r="M45" s="18"/>
      <c r="N45" s="18"/>
      <c r="O45" s="18"/>
      <c r="P45" s="18"/>
      <c r="Q45" s="18"/>
      <c r="R45" s="18"/>
    </row>
    <row r="46" spans="1:18" s="170" customFormat="1" thickBot="1" x14ac:dyDescent="0.3">
      <c r="A46" s="18"/>
      <c r="B46" s="315"/>
      <c r="C46" s="316"/>
      <c r="D46" s="18"/>
      <c r="E46" s="18"/>
      <c r="F46" s="18"/>
      <c r="G46" s="18"/>
      <c r="H46" s="18"/>
      <c r="I46" s="18"/>
      <c r="J46" s="18"/>
      <c r="K46" s="18"/>
      <c r="L46" s="18"/>
      <c r="M46" s="18"/>
      <c r="N46" s="18"/>
      <c r="O46" s="18"/>
      <c r="P46" s="18"/>
      <c r="Q46" s="18"/>
      <c r="R46" s="18"/>
    </row>
    <row r="47" spans="1:18" s="170" customFormat="1" ht="5.25" customHeight="1" thickBot="1" x14ac:dyDescent="0.3">
      <c r="A47" s="18"/>
      <c r="B47" s="95"/>
      <c r="C47" s="95"/>
      <c r="D47" s="18"/>
      <c r="E47" s="18"/>
      <c r="F47" s="18"/>
      <c r="G47" s="18"/>
      <c r="H47" s="18"/>
      <c r="I47" s="18"/>
      <c r="J47" s="18"/>
      <c r="K47" s="18"/>
      <c r="L47" s="18"/>
      <c r="M47" s="18"/>
      <c r="N47" s="18"/>
      <c r="O47" s="18"/>
      <c r="P47" s="18"/>
      <c r="Q47" s="18"/>
      <c r="R47" s="18"/>
    </row>
    <row r="48" spans="1:18" s="170" customFormat="1" ht="15" thickTop="1" thickBot="1" x14ac:dyDescent="0.3">
      <c r="A48" s="30" t="s">
        <v>81</v>
      </c>
      <c r="B48" s="30"/>
      <c r="C48" s="263">
        <f>+C41+C36+C26+C17+C8</f>
        <v>0</v>
      </c>
      <c r="D48" s="18"/>
      <c r="E48" s="263">
        <f>+E41+E36+E26+E17+E8</f>
        <v>0</v>
      </c>
      <c r="F48" s="18"/>
      <c r="G48" s="18"/>
      <c r="H48" s="18"/>
      <c r="I48" s="18"/>
      <c r="J48" s="18"/>
      <c r="K48" s="18"/>
      <c r="L48" s="18"/>
    </row>
    <row r="49" spans="1:12" s="170" customFormat="1" thickTop="1" x14ac:dyDescent="0.25">
      <c r="A49" s="18"/>
      <c r="B49" s="18"/>
      <c r="C49" s="18"/>
      <c r="D49" s="18"/>
      <c r="E49" s="18"/>
      <c r="F49" s="18"/>
      <c r="G49" s="18"/>
      <c r="H49" s="18"/>
      <c r="I49" s="18"/>
      <c r="J49" s="18"/>
      <c r="K49" s="18"/>
      <c r="L49" s="18"/>
    </row>
    <row r="50" spans="1:12" s="170" customFormat="1" ht="13.8" x14ac:dyDescent="0.25">
      <c r="A50" s="18"/>
      <c r="B50" s="18"/>
      <c r="C50" s="18"/>
      <c r="D50" s="18"/>
      <c r="E50" s="18"/>
      <c r="F50" s="18"/>
      <c r="G50" s="18"/>
      <c r="H50" s="18"/>
      <c r="I50" s="18"/>
      <c r="J50" s="18"/>
      <c r="K50" s="18"/>
      <c r="L50" s="18"/>
    </row>
    <row r="51" spans="1:12" s="170" customFormat="1" ht="13.8" x14ac:dyDescent="0.25">
      <c r="A51" s="18"/>
      <c r="B51" s="18"/>
      <c r="C51" s="18"/>
      <c r="D51" s="18"/>
      <c r="E51" s="18"/>
      <c r="F51" s="18"/>
      <c r="G51" s="18"/>
      <c r="H51" s="18"/>
      <c r="I51" s="18"/>
      <c r="J51" s="18"/>
      <c r="K51" s="18"/>
      <c r="L51" s="18"/>
    </row>
    <row r="52" spans="1:12" s="170" customFormat="1" ht="13.8" x14ac:dyDescent="0.25">
      <c r="A52" s="18"/>
      <c r="B52" s="18"/>
      <c r="C52" s="18"/>
      <c r="D52" s="18"/>
      <c r="E52" s="18"/>
      <c r="F52" s="18"/>
      <c r="G52" s="18"/>
      <c r="H52" s="18"/>
      <c r="I52" s="18"/>
      <c r="J52" s="18"/>
      <c r="K52" s="18"/>
      <c r="L52" s="18"/>
    </row>
    <row r="53" spans="1:12" s="170" customFormat="1" ht="13.8" x14ac:dyDescent="0.25">
      <c r="A53" s="18"/>
      <c r="B53" s="18"/>
      <c r="C53" s="18"/>
      <c r="D53" s="18"/>
      <c r="E53" s="18"/>
      <c r="F53" s="18"/>
      <c r="G53" s="18"/>
      <c r="H53" s="18"/>
      <c r="I53" s="18"/>
      <c r="J53" s="18"/>
      <c r="K53" s="18"/>
      <c r="L53" s="18"/>
    </row>
    <row r="54" spans="1:12" s="170" customFormat="1" ht="13.8" x14ac:dyDescent="0.25">
      <c r="A54" s="18"/>
      <c r="B54" s="18"/>
      <c r="C54" s="18"/>
      <c r="D54" s="18"/>
      <c r="E54" s="18"/>
      <c r="F54" s="18"/>
      <c r="G54" s="18"/>
      <c r="H54" s="18"/>
      <c r="I54" s="18"/>
      <c r="J54" s="18"/>
      <c r="K54" s="18"/>
      <c r="L54" s="18"/>
    </row>
    <row r="55" spans="1:12" s="170" customFormat="1" ht="13.8" x14ac:dyDescent="0.25">
      <c r="A55" s="18"/>
      <c r="B55" s="18"/>
      <c r="C55" s="18"/>
      <c r="D55" s="18"/>
      <c r="E55" s="18"/>
      <c r="F55" s="18"/>
      <c r="G55" s="18"/>
      <c r="H55" s="18"/>
      <c r="I55" s="18"/>
      <c r="J55" s="18"/>
      <c r="K55" s="18"/>
      <c r="L55" s="18"/>
    </row>
    <row r="56" spans="1:12" s="170" customFormat="1" ht="13.8" x14ac:dyDescent="0.25">
      <c r="A56" s="18"/>
      <c r="B56" s="18"/>
      <c r="C56" s="18"/>
      <c r="D56" s="18"/>
      <c r="E56" s="18"/>
      <c r="F56" s="18"/>
      <c r="G56" s="18"/>
      <c r="H56" s="18"/>
      <c r="I56" s="18"/>
      <c r="J56" s="18"/>
      <c r="K56" s="18"/>
      <c r="L56" s="18"/>
    </row>
    <row r="57" spans="1:12" s="170" customFormat="1" ht="13.8" x14ac:dyDescent="0.25">
      <c r="A57" s="18"/>
      <c r="B57" s="18"/>
      <c r="C57" s="18"/>
      <c r="D57" s="18"/>
      <c r="E57" s="18"/>
      <c r="F57" s="18"/>
      <c r="G57" s="18"/>
      <c r="H57" s="18"/>
      <c r="I57" s="18"/>
      <c r="J57" s="18"/>
      <c r="K57" s="18"/>
      <c r="L57" s="18"/>
    </row>
    <row r="58" spans="1:12" s="170" customFormat="1" ht="13.8" x14ac:dyDescent="0.25">
      <c r="A58" s="18"/>
      <c r="B58" s="18"/>
      <c r="C58" s="18"/>
      <c r="D58" s="18"/>
      <c r="E58" s="18"/>
      <c r="F58" s="18"/>
      <c r="G58" s="18"/>
      <c r="H58" s="18"/>
      <c r="I58" s="18"/>
      <c r="J58" s="18"/>
      <c r="K58" s="18"/>
      <c r="L58" s="18"/>
    </row>
    <row r="59" spans="1:12" s="170" customFormat="1" ht="13.8" x14ac:dyDescent="0.25">
      <c r="A59" s="18"/>
      <c r="B59" s="18"/>
      <c r="C59" s="18"/>
      <c r="D59" s="18"/>
      <c r="E59" s="18"/>
      <c r="F59" s="18"/>
      <c r="G59" s="18"/>
      <c r="H59" s="18"/>
      <c r="I59" s="18"/>
      <c r="J59" s="18"/>
      <c r="K59" s="18"/>
      <c r="L59" s="18"/>
    </row>
    <row r="60" spans="1:12" s="170" customFormat="1" ht="13.8" x14ac:dyDescent="0.25">
      <c r="A60" s="18"/>
      <c r="B60" s="18"/>
      <c r="C60" s="18"/>
      <c r="D60" s="18"/>
      <c r="E60" s="18"/>
      <c r="F60" s="18"/>
      <c r="G60" s="18"/>
      <c r="H60" s="18"/>
      <c r="I60" s="18"/>
      <c r="J60" s="18"/>
      <c r="K60" s="18"/>
      <c r="L60" s="18"/>
    </row>
    <row r="61" spans="1:12" s="170" customFormat="1" ht="13.8" x14ac:dyDescent="0.25">
      <c r="A61" s="18"/>
      <c r="B61" s="18"/>
      <c r="C61" s="18"/>
      <c r="D61" s="18"/>
      <c r="E61" s="18"/>
      <c r="F61" s="18"/>
      <c r="G61" s="18"/>
      <c r="H61" s="18"/>
      <c r="I61" s="18"/>
      <c r="J61" s="18"/>
      <c r="K61" s="18"/>
      <c r="L61" s="18"/>
    </row>
    <row r="62" spans="1:12" s="170" customFormat="1" ht="13.8" x14ac:dyDescent="0.25">
      <c r="A62" s="18"/>
      <c r="B62" s="18"/>
      <c r="C62" s="18"/>
      <c r="D62" s="18"/>
      <c r="E62" s="18"/>
      <c r="F62" s="18"/>
      <c r="G62" s="18"/>
      <c r="H62" s="18"/>
      <c r="I62" s="18"/>
      <c r="J62" s="18"/>
      <c r="K62" s="18"/>
      <c r="L62" s="18"/>
    </row>
    <row r="63" spans="1:12" s="170" customFormat="1" ht="13.8" x14ac:dyDescent="0.25">
      <c r="A63" s="18"/>
      <c r="B63" s="18"/>
      <c r="C63" s="18"/>
      <c r="D63" s="18"/>
      <c r="E63" s="18"/>
      <c r="F63" s="18"/>
      <c r="G63" s="18"/>
      <c r="H63" s="18"/>
      <c r="I63" s="18"/>
      <c r="J63" s="18"/>
      <c r="K63" s="18"/>
      <c r="L63" s="18"/>
    </row>
    <row r="64" spans="1:12" s="170" customFormat="1" ht="13.8" x14ac:dyDescent="0.25">
      <c r="A64" s="18"/>
      <c r="B64" s="18"/>
      <c r="C64" s="18"/>
      <c r="D64" s="18"/>
      <c r="E64" s="18"/>
      <c r="F64" s="18"/>
      <c r="G64" s="18"/>
      <c r="H64" s="18"/>
      <c r="I64" s="18"/>
      <c r="J64" s="18"/>
      <c r="K64" s="18"/>
      <c r="L64" s="18"/>
    </row>
    <row r="65" spans="1:12" s="170" customFormat="1" ht="13.8" x14ac:dyDescent="0.25">
      <c r="A65" s="18"/>
      <c r="B65" s="18"/>
      <c r="C65" s="18"/>
      <c r="D65" s="18"/>
      <c r="E65" s="18"/>
      <c r="F65" s="18"/>
      <c r="G65" s="18"/>
      <c r="H65" s="18"/>
      <c r="I65" s="18"/>
      <c r="J65" s="18"/>
      <c r="K65" s="18"/>
      <c r="L65" s="18"/>
    </row>
    <row r="66" spans="1:12" s="170" customFormat="1" ht="13.8" x14ac:dyDescent="0.25">
      <c r="A66" s="18"/>
      <c r="B66" s="18"/>
      <c r="C66" s="18"/>
      <c r="D66" s="18"/>
      <c r="E66" s="18"/>
      <c r="F66" s="18"/>
      <c r="G66" s="18"/>
      <c r="H66" s="18"/>
      <c r="I66" s="18"/>
      <c r="J66" s="18"/>
      <c r="K66" s="18"/>
      <c r="L66" s="18"/>
    </row>
    <row r="67" spans="1:12" s="170" customFormat="1" ht="13.8" x14ac:dyDescent="0.25">
      <c r="A67" s="18"/>
      <c r="B67" s="18"/>
      <c r="C67" s="18"/>
      <c r="D67" s="18"/>
      <c r="E67" s="18"/>
      <c r="F67" s="18"/>
      <c r="G67" s="18"/>
      <c r="H67" s="18"/>
      <c r="I67" s="18"/>
      <c r="J67" s="18"/>
      <c r="K67" s="18"/>
      <c r="L67" s="18"/>
    </row>
    <row r="68" spans="1:12" s="170" customFormat="1" ht="13.8" x14ac:dyDescent="0.25">
      <c r="A68" s="18"/>
      <c r="B68" s="18"/>
      <c r="C68" s="18"/>
      <c r="D68" s="18"/>
      <c r="E68" s="18"/>
      <c r="F68" s="18"/>
      <c r="G68" s="18"/>
      <c r="H68" s="18"/>
      <c r="I68" s="18"/>
      <c r="J68" s="18"/>
      <c r="K68" s="18"/>
      <c r="L68" s="18"/>
    </row>
    <row r="69" spans="1:12" s="170" customFormat="1" ht="13.8" x14ac:dyDescent="0.25">
      <c r="A69" s="18"/>
      <c r="B69" s="18"/>
      <c r="C69" s="18"/>
      <c r="D69" s="18"/>
      <c r="E69" s="18"/>
      <c r="F69" s="18"/>
      <c r="G69" s="18"/>
      <c r="H69" s="18"/>
      <c r="I69" s="18"/>
      <c r="J69" s="18"/>
      <c r="K69" s="18"/>
      <c r="L69" s="18"/>
    </row>
    <row r="70" spans="1:12" s="170" customFormat="1" ht="13.8" x14ac:dyDescent="0.25">
      <c r="A70" s="18"/>
      <c r="B70" s="18"/>
      <c r="C70" s="18"/>
      <c r="D70" s="18"/>
      <c r="E70" s="18"/>
      <c r="F70" s="18"/>
      <c r="G70" s="18"/>
      <c r="H70" s="18"/>
      <c r="I70" s="18"/>
      <c r="J70" s="18"/>
      <c r="K70" s="18"/>
      <c r="L70" s="18"/>
    </row>
    <row r="71" spans="1:12" s="170" customFormat="1" ht="13.8" x14ac:dyDescent="0.25">
      <c r="A71" s="18"/>
      <c r="B71" s="18"/>
      <c r="C71" s="18"/>
      <c r="D71" s="18"/>
      <c r="E71" s="18"/>
      <c r="F71" s="18"/>
      <c r="G71" s="18"/>
      <c r="H71" s="18"/>
      <c r="I71" s="18"/>
      <c r="J71" s="18"/>
      <c r="K71" s="18"/>
      <c r="L71" s="18"/>
    </row>
    <row r="72" spans="1:12" s="170" customFormat="1" ht="13.8" x14ac:dyDescent="0.25">
      <c r="A72" s="18"/>
      <c r="B72" s="18"/>
      <c r="C72" s="18"/>
      <c r="D72" s="18"/>
      <c r="E72" s="18"/>
      <c r="F72" s="18"/>
      <c r="G72" s="18"/>
      <c r="H72" s="18"/>
      <c r="I72" s="18"/>
      <c r="J72" s="18"/>
      <c r="K72" s="18"/>
      <c r="L72" s="18"/>
    </row>
    <row r="73" spans="1:12" s="170" customFormat="1" ht="13.8" x14ac:dyDescent="0.25">
      <c r="A73" s="18"/>
      <c r="B73" s="18"/>
      <c r="C73" s="18"/>
      <c r="D73" s="18"/>
      <c r="E73" s="18"/>
      <c r="F73" s="18"/>
      <c r="G73" s="18"/>
      <c r="H73" s="18"/>
      <c r="I73" s="18"/>
      <c r="J73" s="18"/>
      <c r="K73" s="18"/>
      <c r="L73" s="18"/>
    </row>
    <row r="74" spans="1:12" x14ac:dyDescent="0.3">
      <c r="A74" s="18"/>
      <c r="B74" s="18"/>
      <c r="C74" s="18"/>
      <c r="D74" s="18"/>
      <c r="E74" s="18"/>
      <c r="F74" s="18"/>
      <c r="G74" s="18"/>
      <c r="H74" s="18"/>
      <c r="I74" s="18"/>
      <c r="J74" s="18"/>
      <c r="K74" s="18"/>
      <c r="L74" s="18"/>
    </row>
    <row r="75" spans="1:12" x14ac:dyDescent="0.3">
      <c r="A75" s="18"/>
      <c r="B75" s="18"/>
      <c r="C75" s="18"/>
      <c r="D75" s="18"/>
      <c r="E75" s="18"/>
      <c r="F75" s="18"/>
      <c r="G75" s="18"/>
      <c r="H75" s="18"/>
      <c r="I75" s="18"/>
      <c r="J75" s="18"/>
      <c r="K75" s="18"/>
      <c r="L75" s="18"/>
    </row>
    <row r="76" spans="1:12" x14ac:dyDescent="0.3">
      <c r="A76" s="18"/>
      <c r="B76" s="18"/>
      <c r="C76" s="18"/>
      <c r="D76" s="18"/>
      <c r="E76" s="18"/>
      <c r="F76" s="18"/>
      <c r="G76" s="18"/>
      <c r="H76" s="18"/>
      <c r="I76" s="18"/>
      <c r="J76" s="18"/>
      <c r="K76" s="18"/>
      <c r="L76" s="18"/>
    </row>
    <row r="77" spans="1:12" x14ac:dyDescent="0.3">
      <c r="A77" s="18"/>
      <c r="B77" s="18"/>
      <c r="C77" s="18"/>
      <c r="D77" s="18"/>
      <c r="E77" s="18"/>
      <c r="F77" s="18"/>
      <c r="G77" s="18"/>
      <c r="H77" s="18"/>
      <c r="I77" s="18"/>
      <c r="J77" s="18"/>
      <c r="K77" s="18"/>
      <c r="L77" s="18"/>
    </row>
    <row r="78" spans="1:12" x14ac:dyDescent="0.3">
      <c r="A78" s="18"/>
      <c r="B78" s="18"/>
      <c r="C78" s="18"/>
      <c r="D78" s="18"/>
      <c r="E78" s="18"/>
      <c r="F78" s="18"/>
      <c r="G78" s="18"/>
      <c r="H78" s="18"/>
      <c r="I78" s="18"/>
      <c r="J78" s="18"/>
      <c r="K78" s="18"/>
      <c r="L78" s="18"/>
    </row>
    <row r="79" spans="1:12" x14ac:dyDescent="0.3">
      <c r="A79" s="18"/>
      <c r="B79" s="18"/>
      <c r="C79" s="18"/>
      <c r="D79" s="18"/>
      <c r="E79" s="18"/>
      <c r="F79" s="18"/>
      <c r="G79" s="18"/>
      <c r="H79" s="18"/>
      <c r="I79" s="18"/>
      <c r="J79" s="18"/>
      <c r="K79" s="18"/>
      <c r="L79" s="18"/>
    </row>
    <row r="80" spans="1:12" x14ac:dyDescent="0.3">
      <c r="A80" s="18"/>
      <c r="B80" s="18"/>
      <c r="C80" s="18"/>
      <c r="D80" s="18"/>
      <c r="E80" s="18"/>
      <c r="F80" s="18"/>
      <c r="G80" s="18"/>
      <c r="H80" s="18"/>
      <c r="I80" s="18"/>
      <c r="J80" s="18"/>
      <c r="K80" s="18"/>
      <c r="L80" s="18"/>
    </row>
    <row r="81" spans="1:12" x14ac:dyDescent="0.3">
      <c r="A81" s="18"/>
      <c r="B81" s="18"/>
      <c r="C81" s="18"/>
      <c r="D81" s="18"/>
      <c r="E81" s="18"/>
      <c r="F81" s="18"/>
      <c r="G81" s="18"/>
      <c r="H81" s="18"/>
      <c r="I81" s="18"/>
      <c r="J81" s="18"/>
      <c r="K81" s="18"/>
      <c r="L81" s="18"/>
    </row>
    <row r="82" spans="1:12" x14ac:dyDescent="0.3">
      <c r="A82" s="18"/>
      <c r="B82" s="18"/>
      <c r="C82" s="18"/>
      <c r="D82" s="18"/>
      <c r="E82" s="18"/>
      <c r="F82" s="18"/>
      <c r="G82" s="18"/>
      <c r="H82" s="18"/>
      <c r="I82" s="18"/>
      <c r="J82" s="18"/>
      <c r="K82" s="18"/>
      <c r="L82" s="18"/>
    </row>
    <row r="83" spans="1:12" x14ac:dyDescent="0.3">
      <c r="A83" s="18"/>
      <c r="B83" s="18"/>
      <c r="C83" s="18"/>
      <c r="D83" s="18"/>
      <c r="E83" s="18"/>
      <c r="F83" s="18"/>
      <c r="G83" s="18"/>
      <c r="H83" s="18"/>
      <c r="I83" s="18"/>
      <c r="J83" s="18"/>
      <c r="K83" s="18"/>
      <c r="L83" s="18"/>
    </row>
    <row r="84" spans="1:12" x14ac:dyDescent="0.3">
      <c r="A84" s="18"/>
      <c r="B84" s="18"/>
      <c r="C84" s="18"/>
      <c r="D84" s="18"/>
      <c r="E84" s="18"/>
      <c r="F84" s="18"/>
      <c r="G84" s="18"/>
      <c r="H84" s="18"/>
      <c r="I84" s="18"/>
      <c r="J84" s="18"/>
      <c r="K84" s="18"/>
      <c r="L84" s="18"/>
    </row>
  </sheetData>
  <mergeCells count="4">
    <mergeCell ref="B18:C20"/>
    <mergeCell ref="B27:C29"/>
    <mergeCell ref="B37:C39"/>
    <mergeCell ref="B44:C46"/>
  </mergeCells>
  <phoneticPr fontId="4" type="noConversion"/>
  <pageMargins left="0.39" right="0.75" top="0.61" bottom="0.34" header="0.5" footer="0.5"/>
  <pageSetup scale="75"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8AB8-D5DF-495C-B552-942B88B33758}">
  <sheetPr codeName="Sheet6"/>
  <dimension ref="A1:V79"/>
  <sheetViews>
    <sheetView zoomScaleNormal="100" zoomScaleSheetLayoutView="70" workbookViewId="0">
      <selection activeCell="L13" sqref="L13"/>
    </sheetView>
  </sheetViews>
  <sheetFormatPr defaultRowHeight="14.4" x14ac:dyDescent="0.3"/>
  <cols>
    <col min="1" max="1" width="5.109375" customWidth="1"/>
    <col min="2" max="2" width="24.33203125" customWidth="1"/>
    <col min="3" max="3" width="12.33203125" customWidth="1"/>
    <col min="4" max="4" width="18.33203125" customWidth="1"/>
    <col min="5" max="5" width="14" customWidth="1"/>
    <col min="6" max="6" width="11.44140625" customWidth="1"/>
    <col min="7" max="7" width="10.5546875" customWidth="1"/>
    <col min="8" max="8" width="2.44140625" customWidth="1"/>
    <col min="9" max="9" width="4.44140625" style="258" customWidth="1"/>
    <col min="10" max="10" width="3.5546875" customWidth="1"/>
  </cols>
  <sheetData>
    <row r="1" spans="1:22" s="165" customFormat="1" ht="15.6" x14ac:dyDescent="0.3">
      <c r="A1" s="17" t="s">
        <v>236</v>
      </c>
      <c r="B1" s="53"/>
      <c r="C1" s="53"/>
      <c r="D1" s="53"/>
      <c r="E1" s="53"/>
      <c r="F1" s="53"/>
      <c r="G1" s="53"/>
      <c r="H1" s="53"/>
      <c r="I1" s="256"/>
      <c r="J1" s="53"/>
      <c r="K1" s="53"/>
      <c r="L1" s="53"/>
      <c r="M1" s="53"/>
      <c r="N1" s="53"/>
      <c r="O1" s="53"/>
      <c r="P1" s="53"/>
      <c r="Q1" s="53"/>
      <c r="R1" s="53"/>
      <c r="S1" s="53"/>
      <c r="T1" s="2"/>
      <c r="U1" s="2"/>
      <c r="V1" s="2"/>
    </row>
    <row r="2" spans="1:22" s="165" customFormat="1" ht="15.6" x14ac:dyDescent="0.3">
      <c r="A2" s="17" t="s">
        <v>101</v>
      </c>
      <c r="B2" s="53"/>
      <c r="C2" s="53"/>
      <c r="D2" s="53"/>
      <c r="E2" s="53"/>
      <c r="F2" s="53"/>
      <c r="G2" s="53"/>
      <c r="H2" s="53"/>
      <c r="I2" s="256"/>
      <c r="J2" s="53"/>
      <c r="K2" s="53"/>
      <c r="L2" s="53"/>
      <c r="M2" s="53"/>
      <c r="N2" s="53"/>
      <c r="O2" s="53"/>
      <c r="P2" s="53"/>
      <c r="Q2" s="53"/>
      <c r="R2" s="53"/>
      <c r="S2" s="53"/>
      <c r="T2" s="2"/>
      <c r="U2" s="2"/>
      <c r="V2" s="2"/>
    </row>
    <row r="3" spans="1:22" s="165" customFormat="1" ht="15.6" x14ac:dyDescent="0.3">
      <c r="A3" s="246">
        <f>+'Facility Data'!C5</f>
        <v>0</v>
      </c>
      <c r="B3" s="53"/>
      <c r="C3" s="53"/>
      <c r="D3" s="53"/>
      <c r="E3" s="53"/>
      <c r="F3" s="18"/>
      <c r="G3" s="96" t="s">
        <v>141</v>
      </c>
      <c r="H3" s="96"/>
      <c r="I3" s="98"/>
      <c r="J3" s="98"/>
      <c r="K3" s="53"/>
      <c r="L3" s="53"/>
      <c r="M3" s="53"/>
      <c r="N3" s="53"/>
      <c r="O3" s="53"/>
      <c r="P3" s="53"/>
      <c r="Q3" s="53"/>
      <c r="R3" s="53"/>
      <c r="S3" s="53"/>
      <c r="T3" s="2"/>
      <c r="U3" s="2"/>
      <c r="V3" s="2"/>
    </row>
    <row r="4" spans="1:22" s="165" customFormat="1" ht="15.6" x14ac:dyDescent="0.3">
      <c r="A4" s="17" t="s">
        <v>121</v>
      </c>
      <c r="B4" s="53"/>
      <c r="C4" s="53"/>
      <c r="D4" s="53"/>
      <c r="E4" s="53"/>
      <c r="F4" s="18"/>
      <c r="G4" s="96" t="s">
        <v>142</v>
      </c>
      <c r="H4" s="96"/>
      <c r="I4" s="98"/>
      <c r="J4" s="98"/>
      <c r="K4" s="97"/>
      <c r="L4" s="53"/>
      <c r="M4" s="53"/>
      <c r="N4" s="53"/>
      <c r="O4" s="53"/>
      <c r="P4" s="53"/>
      <c r="Q4" s="53"/>
      <c r="R4" s="53"/>
      <c r="S4" s="53"/>
      <c r="T4" s="2"/>
      <c r="U4" s="2"/>
      <c r="V4" s="2"/>
    </row>
    <row r="5" spans="1:22" s="170" customFormat="1" thickBot="1" x14ac:dyDescent="0.3">
      <c r="A5" s="30"/>
      <c r="B5" s="18"/>
      <c r="C5" s="18"/>
      <c r="D5" s="18"/>
      <c r="E5" s="18"/>
      <c r="F5" s="18"/>
      <c r="G5" s="196" t="s">
        <v>143</v>
      </c>
      <c r="H5" s="196"/>
      <c r="I5" s="197"/>
      <c r="J5" s="259"/>
      <c r="K5" s="255" t="s">
        <v>234</v>
      </c>
      <c r="L5" s="30"/>
      <c r="M5" s="30"/>
      <c r="N5" s="30"/>
      <c r="O5" s="30"/>
      <c r="P5" s="30"/>
      <c r="Q5" s="18"/>
      <c r="R5" s="18"/>
      <c r="S5" s="18"/>
      <c r="T5" s="18"/>
      <c r="U5" s="18"/>
      <c r="V5" s="18"/>
    </row>
    <row r="6" spans="1:22" s="170" customFormat="1" thickBot="1" x14ac:dyDescent="0.3">
      <c r="A6" s="96"/>
      <c r="B6" s="98"/>
      <c r="C6" s="96" t="s">
        <v>113</v>
      </c>
      <c r="D6" s="99" t="s">
        <v>115</v>
      </c>
      <c r="E6" s="73" t="s">
        <v>111</v>
      </c>
      <c r="F6" s="18"/>
      <c r="G6" s="198" t="s">
        <v>94</v>
      </c>
      <c r="H6" s="18"/>
      <c r="I6" s="260"/>
      <c r="J6" s="116"/>
      <c r="K6" s="18"/>
      <c r="L6" s="18"/>
      <c r="M6" s="18"/>
      <c r="N6" s="18"/>
      <c r="O6" s="18"/>
      <c r="P6" s="18"/>
      <c r="Q6" s="18"/>
      <c r="R6" s="18"/>
      <c r="S6" s="18"/>
      <c r="T6" s="18"/>
      <c r="U6" s="18"/>
      <c r="V6" s="18"/>
    </row>
    <row r="7" spans="1:22" s="170" customFormat="1" thickBot="1" x14ac:dyDescent="0.3">
      <c r="A7" s="100" t="s">
        <v>110</v>
      </c>
      <c r="B7" s="101"/>
      <c r="C7" s="102" t="s">
        <v>114</v>
      </c>
      <c r="D7" s="103" t="s">
        <v>116</v>
      </c>
      <c r="E7" s="104" t="s">
        <v>112</v>
      </c>
      <c r="F7" s="18"/>
      <c r="G7" s="198" t="s">
        <v>144</v>
      </c>
      <c r="H7" s="116"/>
      <c r="I7" s="261"/>
      <c r="J7" s="116"/>
      <c r="K7" s="18"/>
      <c r="L7" s="18"/>
      <c r="M7" s="18"/>
      <c r="N7" s="18"/>
      <c r="O7" s="18"/>
      <c r="P7" s="18"/>
      <c r="Q7" s="18"/>
      <c r="R7" s="18"/>
      <c r="S7" s="18"/>
      <c r="T7" s="18"/>
      <c r="U7" s="18"/>
      <c r="V7" s="18"/>
    </row>
    <row r="8" spans="1:22" s="170" customFormat="1" thickBot="1" x14ac:dyDescent="0.3">
      <c r="A8" s="105" t="s">
        <v>93</v>
      </c>
      <c r="B8" s="106"/>
      <c r="C8" s="18"/>
      <c r="D8" s="107"/>
      <c r="E8" s="18"/>
      <c r="F8" s="18"/>
      <c r="G8" s="36"/>
      <c r="H8" s="18"/>
      <c r="I8" s="73"/>
      <c r="J8" s="18"/>
      <c r="K8" s="18"/>
      <c r="L8" s="18"/>
      <c r="M8" s="18"/>
      <c r="N8" s="18"/>
      <c r="O8" s="18"/>
      <c r="P8" s="18"/>
      <c r="Q8" s="18"/>
      <c r="R8" s="18"/>
      <c r="S8" s="18"/>
      <c r="T8" s="18"/>
      <c r="U8" s="18"/>
      <c r="V8" s="18"/>
    </row>
    <row r="9" spans="1:22" s="170" customFormat="1" thickBot="1" x14ac:dyDescent="0.3">
      <c r="A9" s="105"/>
      <c r="B9" s="106" t="s">
        <v>89</v>
      </c>
      <c r="C9" s="37">
        <f>+'Population Data'!C10+'Population Data'!C22</f>
        <v>0</v>
      </c>
      <c r="D9" s="108">
        <v>0.6</v>
      </c>
      <c r="E9" s="37">
        <f t="shared" ref="E9:E14" si="0">IF(C9*D9&gt;10, ROUND(C9*D9,-1),ROUND(C9*D9,0))</f>
        <v>0</v>
      </c>
      <c r="F9" s="18"/>
      <c r="G9" s="198" t="s">
        <v>94</v>
      </c>
      <c r="H9" s="18"/>
      <c r="I9" s="260"/>
      <c r="J9" s="116"/>
      <c r="K9" s="18"/>
      <c r="L9" s="18"/>
      <c r="M9" s="18"/>
      <c r="N9" s="18"/>
      <c r="O9" s="18"/>
      <c r="P9" s="18"/>
      <c r="Q9" s="18"/>
      <c r="R9" s="18"/>
      <c r="S9" s="18"/>
      <c r="T9" s="18"/>
      <c r="U9" s="18"/>
      <c r="V9" s="18"/>
    </row>
    <row r="10" spans="1:22" s="170" customFormat="1" ht="13.8" x14ac:dyDescent="0.25">
      <c r="A10" s="105"/>
      <c r="B10" s="106" t="s">
        <v>90</v>
      </c>
      <c r="C10" s="37">
        <f>+'Population Data'!C12+'Population Data'!C29</f>
        <v>0</v>
      </c>
      <c r="D10" s="108">
        <v>0.5</v>
      </c>
      <c r="E10" s="37">
        <f t="shared" si="0"/>
        <v>0</v>
      </c>
      <c r="F10" s="18"/>
      <c r="G10" s="198" t="s">
        <v>145</v>
      </c>
      <c r="H10" s="18"/>
      <c r="I10" s="73"/>
      <c r="J10" s="18"/>
      <c r="K10" s="18"/>
      <c r="L10" s="18"/>
      <c r="M10" s="18"/>
      <c r="N10" s="18"/>
      <c r="O10" s="18"/>
      <c r="P10" s="18"/>
      <c r="Q10" s="18"/>
      <c r="R10" s="18"/>
      <c r="S10" s="18"/>
      <c r="T10" s="18"/>
      <c r="U10" s="18"/>
      <c r="V10" s="18"/>
    </row>
    <row r="11" spans="1:22" s="170" customFormat="1" thickBot="1" x14ac:dyDescent="0.3">
      <c r="A11" s="105"/>
      <c r="B11" s="106" t="s">
        <v>5</v>
      </c>
      <c r="C11" s="37">
        <f>+'Population Data'!C14</f>
        <v>0</v>
      </c>
      <c r="D11" s="108">
        <v>0.75</v>
      </c>
      <c r="E11" s="37">
        <f t="shared" si="0"/>
        <v>0</v>
      </c>
      <c r="F11" s="18"/>
      <c r="G11" s="36"/>
      <c r="H11" s="18"/>
      <c r="I11" s="73"/>
      <c r="J11" s="18"/>
      <c r="K11" s="18"/>
      <c r="L11" s="18"/>
      <c r="M11" s="18"/>
      <c r="N11" s="18"/>
      <c r="O11" s="18"/>
      <c r="P11" s="18"/>
      <c r="Q11" s="18"/>
      <c r="R11" s="18"/>
      <c r="S11" s="18"/>
      <c r="T11" s="18"/>
      <c r="U11" s="18"/>
      <c r="V11" s="18"/>
    </row>
    <row r="12" spans="1:22" s="170" customFormat="1" thickBot="1" x14ac:dyDescent="0.3">
      <c r="A12" s="105"/>
      <c r="B12" s="106" t="s">
        <v>87</v>
      </c>
      <c r="C12" s="37">
        <f>+'Population Data'!C16</f>
        <v>0</v>
      </c>
      <c r="D12" s="108">
        <v>0.65</v>
      </c>
      <c r="E12" s="37">
        <f t="shared" si="0"/>
        <v>0</v>
      </c>
      <c r="F12" s="18"/>
      <c r="G12" s="198" t="s">
        <v>185</v>
      </c>
      <c r="H12" s="18"/>
      <c r="I12" s="260"/>
      <c r="J12" s="199"/>
      <c r="K12" s="18"/>
      <c r="L12" s="18"/>
      <c r="M12" s="18"/>
      <c r="N12" s="18"/>
      <c r="O12" s="18"/>
      <c r="P12" s="18"/>
      <c r="Q12" s="18"/>
      <c r="R12" s="18"/>
      <c r="S12" s="18"/>
      <c r="T12" s="18"/>
      <c r="U12" s="18"/>
      <c r="V12" s="18"/>
    </row>
    <row r="13" spans="1:22" s="170" customFormat="1" ht="13.8" x14ac:dyDescent="0.25">
      <c r="A13" s="105"/>
      <c r="B13" s="106" t="s">
        <v>1</v>
      </c>
      <c r="C13" s="37">
        <f>+'Population Data'!C18</f>
        <v>0</v>
      </c>
      <c r="D13" s="108">
        <v>0.2</v>
      </c>
      <c r="E13" s="37">
        <f t="shared" si="0"/>
        <v>0</v>
      </c>
      <c r="F13" s="18"/>
      <c r="G13" s="198" t="s">
        <v>146</v>
      </c>
      <c r="H13" s="18"/>
      <c r="I13" s="73"/>
      <c r="J13" s="18"/>
      <c r="K13" s="18"/>
      <c r="L13" s="18"/>
      <c r="M13" s="18"/>
      <c r="N13" s="18"/>
      <c r="O13" s="18"/>
      <c r="P13" s="18"/>
      <c r="Q13" s="18"/>
      <c r="R13" s="18"/>
      <c r="S13" s="18"/>
      <c r="T13" s="18"/>
      <c r="U13" s="18"/>
      <c r="V13" s="18"/>
    </row>
    <row r="14" spans="1:22" s="170" customFormat="1" thickBot="1" x14ac:dyDescent="0.3">
      <c r="A14" s="109"/>
      <c r="B14" s="106" t="s">
        <v>91</v>
      </c>
      <c r="C14" s="37">
        <f>+'Population Data'!C20</f>
        <v>0</v>
      </c>
      <c r="D14" s="108">
        <v>0.2</v>
      </c>
      <c r="E14" s="37">
        <f t="shared" si="0"/>
        <v>0</v>
      </c>
      <c r="F14" s="18"/>
      <c r="G14" s="36"/>
      <c r="H14" s="18"/>
      <c r="I14" s="73"/>
      <c r="J14" s="18"/>
      <c r="K14" s="18"/>
      <c r="L14" s="18"/>
      <c r="M14" s="18"/>
      <c r="N14" s="18"/>
      <c r="O14" s="18"/>
      <c r="P14" s="18"/>
      <c r="Q14" s="18"/>
      <c r="R14" s="18"/>
      <c r="S14" s="18"/>
      <c r="T14" s="18"/>
      <c r="U14" s="18"/>
      <c r="V14" s="18"/>
    </row>
    <row r="15" spans="1:22" s="170" customFormat="1" thickBot="1" x14ac:dyDescent="0.3">
      <c r="A15" s="110" t="s">
        <v>107</v>
      </c>
      <c r="B15" s="111"/>
      <c r="C15" s="112">
        <f>SUM(C9:C14)</f>
        <v>0</v>
      </c>
      <c r="D15" s="113" t="s">
        <v>118</v>
      </c>
      <c r="E15" s="112">
        <f>SUM(E9:E14)</f>
        <v>0</v>
      </c>
      <c r="F15" s="18"/>
      <c r="G15" s="200" t="s">
        <v>95</v>
      </c>
      <c r="H15" s="18"/>
      <c r="I15" s="260"/>
      <c r="J15" s="199"/>
      <c r="K15" s="18"/>
      <c r="L15" s="18"/>
      <c r="M15" s="18"/>
      <c r="N15" s="18"/>
      <c r="O15" s="18"/>
      <c r="P15" s="18"/>
      <c r="Q15" s="18"/>
      <c r="R15" s="18"/>
      <c r="S15" s="18"/>
      <c r="T15" s="18"/>
      <c r="U15" s="18"/>
      <c r="V15" s="18"/>
    </row>
    <row r="16" spans="1:22" s="170" customFormat="1" thickTop="1" x14ac:dyDescent="0.25">
      <c r="A16" s="105" t="s">
        <v>92</v>
      </c>
      <c r="B16" s="106"/>
      <c r="C16" s="37"/>
      <c r="D16" s="114"/>
      <c r="E16" s="37"/>
      <c r="F16" s="18"/>
      <c r="G16" s="200" t="s">
        <v>144</v>
      </c>
      <c r="H16" s="18"/>
      <c r="I16" s="73"/>
      <c r="J16" s="18"/>
      <c r="K16" s="18"/>
      <c r="L16" s="18"/>
      <c r="M16" s="18"/>
      <c r="N16" s="18"/>
      <c r="O16" s="18"/>
      <c r="P16" s="18"/>
      <c r="Q16" s="18"/>
      <c r="R16" s="18"/>
      <c r="S16" s="18"/>
      <c r="T16" s="18"/>
      <c r="U16" s="18"/>
      <c r="V16" s="18"/>
    </row>
    <row r="17" spans="1:22" s="170" customFormat="1" thickBot="1" x14ac:dyDescent="0.3">
      <c r="A17" s="105"/>
      <c r="B17" s="106" t="s">
        <v>62</v>
      </c>
      <c r="C17" s="37">
        <f>IF('Population Data'!I10&gt;=1,'Population Data'!I10,'Population Data'!H10)</f>
        <v>0</v>
      </c>
      <c r="D17" s="108">
        <v>0.3</v>
      </c>
      <c r="E17" s="37">
        <f>IF(C17*D17&gt;10, ROUND(C17*D17,-1),ROUND(C17*D17,0))</f>
        <v>0</v>
      </c>
      <c r="F17" s="18"/>
      <c r="G17" s="36"/>
      <c r="H17" s="18"/>
      <c r="I17" s="73"/>
      <c r="J17" s="18"/>
      <c r="K17" s="18"/>
      <c r="L17" s="18"/>
      <c r="M17" s="18"/>
      <c r="N17" s="18"/>
      <c r="O17" s="18"/>
      <c r="P17" s="18"/>
      <c r="Q17" s="18"/>
      <c r="R17" s="18"/>
      <c r="S17" s="18"/>
      <c r="T17" s="18"/>
      <c r="U17" s="18"/>
      <c r="V17" s="18"/>
    </row>
    <row r="18" spans="1:22" s="170" customFormat="1" thickBot="1" x14ac:dyDescent="0.3">
      <c r="A18" s="105"/>
      <c r="B18" s="106" t="s">
        <v>3</v>
      </c>
      <c r="C18" s="37">
        <f>IF('Population Data'!I12&gt;=1,'Population Data'!I12,'Population Data'!H12)</f>
        <v>0</v>
      </c>
      <c r="D18" s="108">
        <v>0.3</v>
      </c>
      <c r="E18" s="37">
        <f>IF(C18*D18&gt;10, ROUND(C18*D18,-1),ROUND(C18*D18,0))</f>
        <v>0</v>
      </c>
      <c r="F18" s="18"/>
      <c r="G18" s="200" t="s">
        <v>95</v>
      </c>
      <c r="H18" s="18"/>
      <c r="I18" s="260"/>
      <c r="J18" s="116"/>
      <c r="K18" s="18"/>
      <c r="L18" s="18"/>
      <c r="M18" s="18"/>
      <c r="N18" s="18"/>
      <c r="O18" s="18"/>
      <c r="P18" s="18"/>
      <c r="Q18" s="18"/>
      <c r="R18" s="18"/>
      <c r="S18" s="18"/>
      <c r="T18" s="18"/>
      <c r="U18" s="18"/>
      <c r="V18" s="18"/>
    </row>
    <row r="19" spans="1:22" s="170" customFormat="1" ht="13.8" x14ac:dyDescent="0.25">
      <c r="A19" s="109"/>
      <c r="B19" s="106" t="s">
        <v>105</v>
      </c>
      <c r="C19" s="37">
        <f>IF('Population Data'!I14&gt;=1,'Population Data'!I14,'Population Data'!H14)</f>
        <v>0</v>
      </c>
      <c r="D19" s="108">
        <v>0.4</v>
      </c>
      <c r="E19" s="37">
        <f>IF(C19*D19&gt;10, ROUND(C19*D19,-1),ROUND(C19*D19,0))</f>
        <v>0</v>
      </c>
      <c r="F19" s="18"/>
      <c r="G19" s="200" t="s">
        <v>145</v>
      </c>
      <c r="H19" s="18"/>
      <c r="I19" s="261"/>
      <c r="J19" s="116"/>
      <c r="K19" s="18"/>
      <c r="L19" s="18"/>
      <c r="M19" s="18"/>
      <c r="N19" s="18"/>
      <c r="O19" s="18"/>
      <c r="P19" s="18"/>
      <c r="Q19" s="18"/>
      <c r="R19" s="18"/>
      <c r="S19" s="18"/>
      <c r="T19" s="18"/>
      <c r="U19" s="18"/>
      <c r="V19" s="18"/>
    </row>
    <row r="20" spans="1:22" s="170" customFormat="1" thickBot="1" x14ac:dyDescent="0.3">
      <c r="A20" s="110" t="s">
        <v>108</v>
      </c>
      <c r="B20" s="111"/>
      <c r="C20" s="112">
        <f>SUM(C17:C19)</f>
        <v>0</v>
      </c>
      <c r="D20" s="113" t="s">
        <v>118</v>
      </c>
      <c r="E20" s="112">
        <f>SUM(E17:E19)</f>
        <v>0</v>
      </c>
      <c r="F20" s="18"/>
      <c r="G20" s="36"/>
      <c r="H20" s="116"/>
      <c r="I20" s="262"/>
      <c r="J20" s="116"/>
      <c r="K20" s="18"/>
      <c r="L20" s="18"/>
      <c r="M20" s="18"/>
      <c r="N20" s="18"/>
      <c r="O20" s="18"/>
      <c r="P20" s="18"/>
      <c r="Q20" s="18"/>
      <c r="R20" s="18"/>
      <c r="S20" s="18"/>
      <c r="T20" s="18"/>
      <c r="U20" s="18"/>
      <c r="V20" s="18"/>
    </row>
    <row r="21" spans="1:22" s="170" customFormat="1" ht="15" thickTop="1" thickBot="1" x14ac:dyDescent="0.3">
      <c r="A21" s="105" t="s">
        <v>65</v>
      </c>
      <c r="B21" s="106"/>
      <c r="C21" s="37"/>
      <c r="D21" s="114"/>
      <c r="E21" s="37"/>
      <c r="F21" s="18"/>
      <c r="G21" s="200" t="s">
        <v>95</v>
      </c>
      <c r="H21" s="18"/>
      <c r="I21" s="260"/>
      <c r="J21" s="116"/>
      <c r="K21" s="18"/>
      <c r="L21" s="18"/>
      <c r="M21" s="18"/>
      <c r="N21" s="18"/>
      <c r="O21" s="18"/>
      <c r="P21" s="18"/>
      <c r="Q21" s="18"/>
      <c r="R21" s="18"/>
      <c r="S21" s="18"/>
      <c r="T21" s="18"/>
      <c r="U21" s="18"/>
      <c r="V21" s="18"/>
    </row>
    <row r="22" spans="1:22" s="170" customFormat="1" ht="13.8" x14ac:dyDescent="0.25">
      <c r="A22" s="105"/>
      <c r="B22" s="106" t="s">
        <v>106</v>
      </c>
      <c r="C22" s="37">
        <f>IF('Population Data'!G25&gt;=1,'Population Data'!G25,'Population Data'!I25)</f>
        <v>0</v>
      </c>
      <c r="D22" s="108">
        <v>0.4</v>
      </c>
      <c r="E22" s="37">
        <f>IF(C22*D22&gt;10, ROUND(C22*D22,-1),ROUND(C22*D22,0))</f>
        <v>0</v>
      </c>
      <c r="F22" s="18"/>
      <c r="G22" s="200" t="s">
        <v>146</v>
      </c>
      <c r="H22" s="18"/>
      <c r="I22" s="262"/>
      <c r="J22" s="116"/>
      <c r="K22" s="18"/>
      <c r="L22" s="18"/>
      <c r="M22" s="18"/>
      <c r="N22" s="18"/>
      <c r="O22" s="18"/>
      <c r="P22" s="18"/>
      <c r="Q22" s="18"/>
      <c r="R22" s="18"/>
      <c r="S22" s="18"/>
      <c r="T22" s="18"/>
      <c r="U22" s="18"/>
      <c r="V22" s="18"/>
    </row>
    <row r="23" spans="1:22" s="170" customFormat="1" thickBot="1" x14ac:dyDescent="0.3">
      <c r="A23" s="105"/>
      <c r="B23" s="106" t="s">
        <v>88</v>
      </c>
      <c r="C23" s="37">
        <f>IF('Population Data'!G27&gt;=1,'Population Data'!G27,'Population Data'!I27)</f>
        <v>0</v>
      </c>
      <c r="D23" s="108">
        <v>0.45</v>
      </c>
      <c r="E23" s="37">
        <f>IF(C23*D23&gt;10, ROUND(C23*D23,-1),ROUND(C23*D23,0))</f>
        <v>0</v>
      </c>
      <c r="F23" s="18"/>
      <c r="G23" s="36"/>
      <c r="H23" s="116"/>
      <c r="I23" s="104"/>
      <c r="J23" s="116"/>
      <c r="K23" s="18"/>
      <c r="L23" s="18"/>
      <c r="M23" s="18"/>
      <c r="N23" s="18"/>
      <c r="O23" s="18"/>
      <c r="P23" s="18"/>
      <c r="Q23" s="18"/>
      <c r="R23" s="18"/>
      <c r="S23" s="18"/>
      <c r="T23" s="18"/>
      <c r="U23" s="18"/>
      <c r="V23" s="18"/>
    </row>
    <row r="24" spans="1:22" s="170" customFormat="1" thickBot="1" x14ac:dyDescent="0.3">
      <c r="A24" s="105"/>
      <c r="B24" s="106" t="s">
        <v>2</v>
      </c>
      <c r="C24" s="37">
        <f>IF('Population Data'!G29&gt;=1,'Population Data'!G29,'Population Data'!I29)</f>
        <v>0</v>
      </c>
      <c r="D24" s="108">
        <v>0.4</v>
      </c>
      <c r="E24" s="37">
        <f>IF(C24*D24&gt;10, ROUND(C24*D24,-1),ROUND(C24*D24,0))</f>
        <v>0</v>
      </c>
      <c r="F24" s="18"/>
      <c r="G24" s="201" t="s">
        <v>96</v>
      </c>
      <c r="H24" s="18"/>
      <c r="I24" s="260"/>
      <c r="J24" s="116"/>
      <c r="K24" s="18"/>
      <c r="L24" s="18"/>
      <c r="M24" s="18"/>
      <c r="N24" s="18"/>
      <c r="O24" s="18"/>
      <c r="P24" s="18"/>
      <c r="Q24" s="18"/>
      <c r="R24" s="18"/>
      <c r="S24" s="18"/>
      <c r="T24" s="18"/>
      <c r="U24" s="18"/>
      <c r="V24" s="18"/>
    </row>
    <row r="25" spans="1:22" s="170" customFormat="1" thickBot="1" x14ac:dyDescent="0.3">
      <c r="A25" s="110" t="s">
        <v>109</v>
      </c>
      <c r="B25" s="111"/>
      <c r="C25" s="112">
        <f>SUM(C22:C24)</f>
        <v>0</v>
      </c>
      <c r="D25" s="113" t="s">
        <v>118</v>
      </c>
      <c r="E25" s="112">
        <f>SUM(E22:E24)</f>
        <v>0</v>
      </c>
      <c r="F25" s="18"/>
      <c r="G25" s="201" t="s">
        <v>145</v>
      </c>
      <c r="H25" s="18"/>
      <c r="I25" s="262"/>
      <c r="J25" s="116"/>
      <c r="K25" s="18"/>
      <c r="L25" s="18"/>
      <c r="M25" s="18"/>
      <c r="N25" s="18"/>
      <c r="O25" s="18"/>
      <c r="P25" s="18"/>
      <c r="Q25" s="18"/>
      <c r="R25" s="18"/>
      <c r="S25" s="18"/>
      <c r="T25" s="18"/>
      <c r="U25" s="18"/>
      <c r="V25" s="18"/>
    </row>
    <row r="26" spans="1:22" s="170" customFormat="1" ht="18" customHeight="1" thickTop="1" thickBot="1" x14ac:dyDescent="0.3">
      <c r="A26" s="117" t="s">
        <v>117</v>
      </c>
      <c r="B26" s="118"/>
      <c r="C26" s="119">
        <f>+C15+C20+C25</f>
        <v>0</v>
      </c>
      <c r="D26" s="120" t="s">
        <v>118</v>
      </c>
      <c r="E26" s="119">
        <f>+E15+E20+E25</f>
        <v>0</v>
      </c>
      <c r="F26" s="18"/>
      <c r="G26" s="36"/>
      <c r="H26" s="116"/>
      <c r="I26" s="104"/>
      <c r="J26" s="116"/>
      <c r="K26" s="18"/>
      <c r="L26" s="18"/>
      <c r="M26" s="18"/>
      <c r="N26" s="18"/>
      <c r="O26" s="18"/>
      <c r="P26" s="18"/>
      <c r="Q26" s="18"/>
      <c r="R26" s="18"/>
      <c r="S26" s="18"/>
      <c r="T26" s="18"/>
      <c r="U26" s="18"/>
      <c r="V26" s="18"/>
    </row>
    <row r="27" spans="1:22" s="170" customFormat="1" ht="15" thickTop="1" thickBot="1" x14ac:dyDescent="0.3">
      <c r="A27" s="18"/>
      <c r="B27" s="18"/>
      <c r="C27" s="18"/>
      <c r="D27" s="18"/>
      <c r="E27" s="18"/>
      <c r="F27" s="18"/>
      <c r="G27" s="201" t="s">
        <v>96</v>
      </c>
      <c r="H27" s="18"/>
      <c r="I27" s="260"/>
      <c r="J27" s="116"/>
      <c r="K27" s="18"/>
      <c r="L27" s="18"/>
      <c r="M27" s="18"/>
      <c r="N27" s="18"/>
      <c r="O27" s="18"/>
      <c r="P27" s="18"/>
      <c r="Q27" s="18"/>
      <c r="R27" s="18"/>
      <c r="S27" s="18"/>
      <c r="T27" s="18"/>
      <c r="U27" s="18"/>
      <c r="V27" s="18"/>
    </row>
    <row r="28" spans="1:22" s="170" customFormat="1" ht="17.25" customHeight="1" x14ac:dyDescent="0.25">
      <c r="A28" s="202" t="s">
        <v>152</v>
      </c>
      <c r="B28" s="202"/>
      <c r="C28" s="202"/>
      <c r="D28" s="202"/>
      <c r="E28" s="18"/>
      <c r="F28" s="18"/>
      <c r="G28" s="201" t="s">
        <v>146</v>
      </c>
      <c r="H28" s="18"/>
      <c r="I28" s="73"/>
      <c r="J28" s="18"/>
      <c r="K28" s="18"/>
      <c r="L28" s="18"/>
      <c r="M28" s="18"/>
      <c r="N28" s="18"/>
      <c r="O28" s="18"/>
      <c r="P28" s="18"/>
      <c r="Q28" s="18"/>
      <c r="R28" s="18"/>
      <c r="S28" s="18"/>
      <c r="T28" s="18"/>
      <c r="U28" s="18"/>
      <c r="V28" s="18"/>
    </row>
    <row r="29" spans="1:22" s="170" customFormat="1" x14ac:dyDescent="0.3">
      <c r="A29" s="203"/>
      <c r="B29" s="18" t="s">
        <v>148</v>
      </c>
      <c r="C29" s="18"/>
      <c r="D29" s="18"/>
      <c r="E29" s="204">
        <f>ROUND(+E26*0.03,0)</f>
        <v>0</v>
      </c>
      <c r="F29" s="18"/>
      <c r="G29" s="18"/>
      <c r="H29" s="18"/>
      <c r="I29" s="36"/>
      <c r="J29" s="18"/>
      <c r="K29" s="18"/>
      <c r="L29" s="18"/>
      <c r="M29" s="18"/>
      <c r="N29" s="18"/>
      <c r="O29" s="18"/>
      <c r="P29" s="18"/>
      <c r="Q29" s="18"/>
      <c r="R29" s="18"/>
      <c r="S29" s="18"/>
      <c r="T29" s="18"/>
      <c r="U29" s="18"/>
      <c r="V29" s="18"/>
    </row>
    <row r="30" spans="1:22" s="170" customFormat="1" ht="13.8" x14ac:dyDescent="0.25">
      <c r="A30" s="18"/>
      <c r="B30" s="18" t="s">
        <v>149</v>
      </c>
      <c r="C30" s="18"/>
      <c r="D30" s="18"/>
      <c r="E30" s="204">
        <f>ROUND(+E26*0.07,0)</f>
        <v>0</v>
      </c>
      <c r="F30" s="18"/>
      <c r="G30" s="18"/>
      <c r="H30" s="18"/>
      <c r="I30" s="36"/>
      <c r="J30" s="18"/>
      <c r="K30" s="18"/>
      <c r="L30" s="18"/>
      <c r="M30" s="18"/>
      <c r="N30" s="18"/>
      <c r="O30" s="18"/>
      <c r="P30" s="18"/>
      <c r="Q30" s="18"/>
      <c r="R30" s="18"/>
      <c r="S30" s="18"/>
      <c r="T30" s="18"/>
      <c r="U30" s="18"/>
      <c r="V30" s="18"/>
    </row>
    <row r="31" spans="1:22" s="170" customFormat="1" ht="13.8" x14ac:dyDescent="0.25">
      <c r="A31" s="18"/>
      <c r="B31" s="18"/>
      <c r="C31" s="18"/>
      <c r="D31" s="18"/>
      <c r="E31" s="18"/>
      <c r="F31" s="18"/>
      <c r="G31" s="18"/>
      <c r="H31" s="18"/>
      <c r="I31" s="36"/>
      <c r="J31" s="18"/>
      <c r="K31" s="18"/>
      <c r="L31" s="18"/>
      <c r="M31" s="18"/>
      <c r="N31" s="18"/>
      <c r="O31" s="18"/>
      <c r="P31" s="18"/>
      <c r="Q31" s="18"/>
      <c r="R31" s="18"/>
      <c r="S31" s="18"/>
      <c r="T31" s="18"/>
      <c r="U31" s="18"/>
      <c r="V31" s="18"/>
    </row>
    <row r="32" spans="1:22" s="170" customFormat="1" ht="13.8" x14ac:dyDescent="0.25">
      <c r="A32" s="18"/>
      <c r="B32" s="18"/>
      <c r="C32" s="18"/>
      <c r="D32" s="18"/>
      <c r="E32" s="18"/>
      <c r="F32" s="18"/>
      <c r="G32" s="18"/>
      <c r="H32" s="18"/>
      <c r="I32" s="36"/>
      <c r="J32" s="18"/>
      <c r="K32" s="18"/>
      <c r="L32" s="18"/>
      <c r="M32" s="18"/>
      <c r="N32" s="18"/>
      <c r="O32" s="18"/>
      <c r="P32" s="18"/>
      <c r="Q32" s="18"/>
      <c r="R32" s="18"/>
      <c r="S32" s="18"/>
      <c r="T32" s="18"/>
      <c r="U32" s="18"/>
      <c r="V32" s="18"/>
    </row>
    <row r="33" spans="1:22" s="170" customFormat="1" ht="13.8" x14ac:dyDescent="0.25">
      <c r="A33" s="18"/>
      <c r="B33" s="18"/>
      <c r="C33" s="18"/>
      <c r="D33" s="18"/>
      <c r="E33" s="18"/>
      <c r="F33" s="18"/>
      <c r="G33" s="18"/>
      <c r="H33" s="18"/>
      <c r="I33" s="36"/>
      <c r="J33" s="18"/>
      <c r="K33" s="18"/>
      <c r="L33" s="18"/>
      <c r="M33" s="18"/>
      <c r="N33" s="18"/>
      <c r="O33" s="18"/>
      <c r="P33" s="18"/>
      <c r="Q33" s="18"/>
      <c r="R33" s="18"/>
      <c r="S33" s="18"/>
      <c r="T33" s="18"/>
      <c r="U33" s="18"/>
      <c r="V33" s="18"/>
    </row>
    <row r="34" spans="1:22" ht="15.6" x14ac:dyDescent="0.3">
      <c r="A34" s="2"/>
      <c r="B34" s="2"/>
      <c r="C34" s="2"/>
      <c r="D34" s="2"/>
      <c r="E34" s="2"/>
      <c r="F34" s="2"/>
      <c r="G34" s="2"/>
      <c r="H34" s="2"/>
      <c r="I34" s="257"/>
      <c r="J34" s="2"/>
      <c r="K34" s="2"/>
      <c r="L34" s="2"/>
      <c r="M34" s="2"/>
      <c r="N34" s="2"/>
      <c r="O34" s="2"/>
      <c r="P34" s="2"/>
      <c r="Q34" s="2"/>
      <c r="R34" s="2"/>
      <c r="S34" s="2"/>
      <c r="T34" s="2"/>
      <c r="U34" s="2"/>
      <c r="V34" s="2"/>
    </row>
    <row r="35" spans="1:22" ht="15.6" x14ac:dyDescent="0.3">
      <c r="A35" s="2"/>
      <c r="B35" s="2"/>
      <c r="C35" s="2"/>
      <c r="D35" s="2"/>
      <c r="E35" s="2"/>
      <c r="F35" s="2"/>
      <c r="G35" s="2"/>
      <c r="H35" s="2"/>
      <c r="I35" s="257"/>
      <c r="J35" s="2"/>
      <c r="K35" s="2"/>
      <c r="L35" s="2"/>
      <c r="M35" s="2"/>
      <c r="N35" s="2"/>
      <c r="O35" s="2"/>
      <c r="P35" s="2"/>
      <c r="Q35" s="2"/>
      <c r="R35" s="2"/>
      <c r="S35" s="2"/>
      <c r="T35" s="2"/>
      <c r="U35" s="2"/>
      <c r="V35" s="2"/>
    </row>
    <row r="36" spans="1:22" ht="15.6" x14ac:dyDescent="0.3">
      <c r="A36" s="2"/>
      <c r="B36" s="2"/>
      <c r="C36" s="2"/>
      <c r="D36" s="2"/>
      <c r="E36" s="2"/>
      <c r="F36" s="2"/>
      <c r="G36" s="2"/>
      <c r="H36" s="2"/>
      <c r="I36" s="257"/>
      <c r="J36" s="2"/>
      <c r="K36" s="2"/>
      <c r="L36" s="2"/>
      <c r="M36" s="2"/>
      <c r="N36" s="2"/>
      <c r="O36" s="2"/>
      <c r="P36" s="2"/>
      <c r="Q36" s="2"/>
      <c r="R36" s="2"/>
      <c r="S36" s="2"/>
      <c r="T36" s="2"/>
      <c r="U36" s="2"/>
      <c r="V36" s="2"/>
    </row>
    <row r="37" spans="1:22" ht="15.6" x14ac:dyDescent="0.3">
      <c r="A37" s="2"/>
      <c r="B37" s="2"/>
      <c r="C37" s="2"/>
      <c r="D37" s="2"/>
      <c r="E37" s="2"/>
      <c r="F37" s="2"/>
      <c r="G37" s="2"/>
      <c r="H37" s="2"/>
      <c r="I37" s="257"/>
      <c r="J37" s="2"/>
      <c r="K37" s="2"/>
      <c r="L37" s="2"/>
      <c r="M37" s="2"/>
      <c r="N37" s="2"/>
      <c r="O37" s="2"/>
      <c r="P37" s="2"/>
      <c r="Q37" s="2"/>
      <c r="R37" s="2"/>
      <c r="S37" s="2"/>
      <c r="T37" s="2"/>
      <c r="U37" s="2"/>
      <c r="V37" s="2"/>
    </row>
    <row r="38" spans="1:22" ht="15.6" x14ac:dyDescent="0.3">
      <c r="A38" s="2"/>
      <c r="B38" s="2"/>
      <c r="C38" s="2"/>
      <c r="D38" s="2"/>
      <c r="E38" s="2"/>
      <c r="F38" s="2"/>
      <c r="G38" s="2"/>
      <c r="H38" s="2"/>
      <c r="I38" s="257"/>
      <c r="J38" s="2"/>
      <c r="K38" s="2"/>
      <c r="L38" s="2"/>
      <c r="M38" s="2"/>
      <c r="N38" s="2"/>
      <c r="O38" s="2"/>
      <c r="P38" s="2"/>
      <c r="Q38" s="2"/>
      <c r="R38" s="2"/>
      <c r="S38" s="2"/>
      <c r="T38" s="2"/>
      <c r="U38" s="2"/>
      <c r="V38" s="2"/>
    </row>
    <row r="39" spans="1:22" ht="15.6" x14ac:dyDescent="0.3">
      <c r="A39" s="2"/>
      <c r="B39" s="2"/>
      <c r="C39" s="2"/>
      <c r="D39" s="2"/>
      <c r="E39" s="2"/>
      <c r="F39" s="2"/>
      <c r="G39" s="2"/>
      <c r="H39" s="2"/>
      <c r="I39" s="257"/>
      <c r="J39" s="2"/>
      <c r="K39" s="2"/>
      <c r="L39" s="2"/>
      <c r="M39" s="2"/>
      <c r="N39" s="2"/>
      <c r="O39" s="2"/>
      <c r="P39" s="2"/>
      <c r="Q39" s="2"/>
      <c r="R39" s="2"/>
      <c r="S39" s="2"/>
      <c r="T39" s="2"/>
      <c r="U39" s="2"/>
      <c r="V39" s="2"/>
    </row>
    <row r="40" spans="1:22" ht="15.6" x14ac:dyDescent="0.3">
      <c r="A40" s="2"/>
      <c r="B40" s="2"/>
      <c r="C40" s="2"/>
      <c r="D40" s="2"/>
      <c r="E40" s="2"/>
      <c r="F40" s="2"/>
      <c r="G40" s="2"/>
      <c r="H40" s="2"/>
      <c r="I40" s="257"/>
      <c r="J40" s="2"/>
      <c r="K40" s="2"/>
      <c r="L40" s="2"/>
      <c r="M40" s="2"/>
      <c r="N40" s="2"/>
      <c r="O40" s="2"/>
      <c r="P40" s="2"/>
      <c r="Q40" s="2"/>
      <c r="R40" s="2"/>
      <c r="S40" s="2"/>
      <c r="T40" s="2"/>
      <c r="U40" s="2"/>
      <c r="V40" s="2"/>
    </row>
    <row r="41" spans="1:22" ht="15.6" x14ac:dyDescent="0.3">
      <c r="A41" s="2"/>
      <c r="B41" s="2"/>
      <c r="C41" s="2"/>
      <c r="D41" s="2"/>
      <c r="E41" s="2"/>
      <c r="F41" s="2"/>
      <c r="G41" s="2"/>
      <c r="H41" s="2"/>
      <c r="I41" s="257"/>
      <c r="J41" s="2"/>
      <c r="K41" s="2"/>
      <c r="L41" s="2"/>
      <c r="M41" s="2"/>
      <c r="N41" s="2"/>
      <c r="O41" s="2"/>
      <c r="P41" s="2"/>
      <c r="Q41" s="2"/>
      <c r="R41" s="2"/>
      <c r="S41" s="2"/>
      <c r="T41" s="2"/>
      <c r="U41" s="2"/>
      <c r="V41" s="2"/>
    </row>
    <row r="42" spans="1:22" ht="15.6" x14ac:dyDescent="0.3">
      <c r="A42" s="2"/>
      <c r="B42" s="2"/>
      <c r="C42" s="2"/>
      <c r="D42" s="2"/>
      <c r="E42" s="2"/>
      <c r="F42" s="2"/>
      <c r="G42" s="2"/>
      <c r="H42" s="2"/>
      <c r="I42" s="257"/>
      <c r="J42" s="2"/>
      <c r="K42" s="2"/>
      <c r="L42" s="2"/>
      <c r="M42" s="2"/>
      <c r="N42" s="2"/>
      <c r="O42" s="2"/>
      <c r="P42" s="2"/>
      <c r="Q42" s="2"/>
      <c r="R42" s="2"/>
      <c r="S42" s="2"/>
      <c r="T42" s="2"/>
      <c r="U42" s="2"/>
      <c r="V42" s="2"/>
    </row>
    <row r="43" spans="1:22" ht="15.6" x14ac:dyDescent="0.3">
      <c r="A43" s="2"/>
      <c r="B43" s="2"/>
      <c r="C43" s="2"/>
      <c r="D43" s="2"/>
      <c r="E43" s="2"/>
      <c r="F43" s="2"/>
      <c r="G43" s="2"/>
      <c r="H43" s="2"/>
      <c r="I43" s="257"/>
      <c r="J43" s="2"/>
      <c r="K43" s="2"/>
      <c r="L43" s="2"/>
      <c r="M43" s="2"/>
      <c r="N43" s="2"/>
      <c r="O43" s="2"/>
      <c r="P43" s="2"/>
      <c r="Q43" s="2"/>
      <c r="R43" s="2"/>
      <c r="S43" s="2"/>
      <c r="T43" s="2"/>
      <c r="U43" s="2"/>
      <c r="V43" s="2"/>
    </row>
    <row r="44" spans="1:22" ht="15.6" x14ac:dyDescent="0.3">
      <c r="A44" s="2"/>
      <c r="B44" s="2"/>
      <c r="C44" s="2"/>
      <c r="D44" s="2"/>
      <c r="E44" s="2"/>
      <c r="F44" s="2"/>
      <c r="G44" s="2"/>
      <c r="H44" s="2"/>
      <c r="I44" s="257"/>
      <c r="J44" s="2"/>
      <c r="K44" s="2"/>
      <c r="L44" s="2"/>
      <c r="M44" s="2"/>
      <c r="N44" s="2"/>
      <c r="O44" s="2"/>
      <c r="P44" s="2"/>
      <c r="Q44" s="2"/>
      <c r="R44" s="2"/>
      <c r="S44" s="2"/>
      <c r="T44" s="2"/>
      <c r="U44" s="2"/>
      <c r="V44" s="2"/>
    </row>
    <row r="45" spans="1:22" ht="15.6" x14ac:dyDescent="0.3">
      <c r="A45" s="2"/>
      <c r="B45" s="2"/>
      <c r="C45" s="2"/>
      <c r="D45" s="2"/>
      <c r="E45" s="2"/>
      <c r="F45" s="2"/>
      <c r="G45" s="2"/>
      <c r="H45" s="2"/>
      <c r="I45" s="257"/>
      <c r="J45" s="2"/>
      <c r="K45" s="2"/>
      <c r="L45" s="2"/>
      <c r="M45" s="2"/>
      <c r="N45" s="2"/>
      <c r="O45" s="2"/>
      <c r="P45" s="2"/>
      <c r="Q45" s="2"/>
      <c r="R45" s="2"/>
      <c r="S45" s="2"/>
      <c r="T45" s="2"/>
      <c r="U45" s="2"/>
      <c r="V45" s="2"/>
    </row>
    <row r="46" spans="1:22" ht="15.6" x14ac:dyDescent="0.3">
      <c r="A46" s="2"/>
      <c r="B46" s="2"/>
      <c r="C46" s="2"/>
      <c r="D46" s="2"/>
      <c r="E46" s="2"/>
      <c r="F46" s="2"/>
      <c r="G46" s="2"/>
      <c r="H46" s="2"/>
      <c r="I46" s="257"/>
      <c r="J46" s="2"/>
      <c r="K46" s="2"/>
      <c r="L46" s="2"/>
      <c r="M46" s="2"/>
      <c r="N46" s="2"/>
      <c r="O46" s="2"/>
      <c r="P46" s="2"/>
      <c r="Q46" s="2"/>
      <c r="R46" s="2"/>
      <c r="S46" s="2"/>
      <c r="T46" s="2"/>
      <c r="U46" s="2"/>
      <c r="V46" s="2"/>
    </row>
    <row r="47" spans="1:22" ht="15.6" x14ac:dyDescent="0.3">
      <c r="A47" s="2"/>
      <c r="B47" s="2"/>
      <c r="C47" s="2"/>
      <c r="D47" s="2"/>
      <c r="E47" s="2"/>
      <c r="F47" s="2"/>
      <c r="G47" s="2"/>
      <c r="H47" s="2"/>
      <c r="I47" s="257"/>
      <c r="J47" s="2"/>
      <c r="K47" s="2"/>
      <c r="L47" s="2"/>
      <c r="M47" s="2"/>
      <c r="N47" s="2"/>
      <c r="O47" s="2"/>
      <c r="P47" s="2"/>
      <c r="Q47" s="2"/>
      <c r="R47" s="2"/>
      <c r="S47" s="2"/>
      <c r="T47" s="2"/>
      <c r="U47" s="2"/>
      <c r="V47" s="2"/>
    </row>
    <row r="48" spans="1:22" ht="15.6" x14ac:dyDescent="0.3">
      <c r="A48" s="2"/>
      <c r="B48" s="2"/>
      <c r="C48" s="2"/>
      <c r="D48" s="2"/>
      <c r="E48" s="2"/>
      <c r="F48" s="2"/>
      <c r="G48" s="2"/>
      <c r="H48" s="2"/>
      <c r="I48" s="257"/>
      <c r="J48" s="2"/>
      <c r="K48" s="2"/>
      <c r="L48" s="2"/>
      <c r="M48" s="2"/>
      <c r="N48" s="2"/>
      <c r="O48" s="2"/>
      <c r="P48" s="2"/>
      <c r="Q48" s="2"/>
      <c r="R48" s="2"/>
      <c r="S48" s="2"/>
      <c r="T48" s="2"/>
      <c r="U48" s="2"/>
      <c r="V48" s="2"/>
    </row>
    <row r="49" spans="1:22" ht="15.6" x14ac:dyDescent="0.3">
      <c r="A49" s="2"/>
      <c r="B49" s="2"/>
      <c r="C49" s="2"/>
      <c r="D49" s="2"/>
      <c r="E49" s="2"/>
      <c r="F49" s="2"/>
      <c r="G49" s="2"/>
      <c r="H49" s="2"/>
      <c r="I49" s="257"/>
      <c r="J49" s="2"/>
      <c r="K49" s="2"/>
      <c r="L49" s="2"/>
      <c r="M49" s="2"/>
      <c r="N49" s="2"/>
      <c r="O49" s="2"/>
      <c r="P49" s="2"/>
      <c r="Q49" s="2"/>
      <c r="R49" s="2"/>
      <c r="S49" s="2"/>
      <c r="T49" s="2"/>
      <c r="U49" s="2"/>
      <c r="V49" s="2"/>
    </row>
    <row r="50" spans="1:22" ht="15.6" x14ac:dyDescent="0.3">
      <c r="A50" s="2"/>
      <c r="B50" s="2"/>
      <c r="C50" s="2"/>
      <c r="D50" s="2"/>
      <c r="E50" s="2"/>
      <c r="F50" s="2"/>
      <c r="G50" s="2"/>
      <c r="H50" s="2"/>
      <c r="I50" s="257"/>
      <c r="J50" s="2"/>
      <c r="K50" s="2"/>
      <c r="L50" s="2"/>
      <c r="M50" s="2"/>
      <c r="N50" s="2"/>
      <c r="O50" s="2"/>
      <c r="P50" s="2"/>
      <c r="Q50" s="2"/>
      <c r="R50" s="2"/>
      <c r="S50" s="2"/>
      <c r="T50" s="2"/>
      <c r="U50" s="2"/>
      <c r="V50" s="2"/>
    </row>
    <row r="51" spans="1:22" ht="15.6" x14ac:dyDescent="0.3">
      <c r="A51" s="2"/>
      <c r="B51" s="2"/>
      <c r="C51" s="2"/>
      <c r="D51" s="2"/>
      <c r="E51" s="2"/>
      <c r="F51" s="2"/>
      <c r="G51" s="2"/>
      <c r="H51" s="2"/>
      <c r="I51" s="257"/>
      <c r="J51" s="2"/>
      <c r="K51" s="2"/>
      <c r="L51" s="2"/>
      <c r="M51" s="2"/>
      <c r="N51" s="2"/>
      <c r="O51" s="2"/>
      <c r="P51" s="2"/>
      <c r="Q51" s="2"/>
      <c r="R51" s="2"/>
      <c r="S51" s="2"/>
      <c r="T51" s="2"/>
      <c r="U51" s="2"/>
      <c r="V51" s="2"/>
    </row>
    <row r="52" spans="1:22" ht="15.6" x14ac:dyDescent="0.3">
      <c r="A52" s="2"/>
      <c r="B52" s="2"/>
      <c r="C52" s="2"/>
      <c r="D52" s="2"/>
      <c r="E52" s="2"/>
      <c r="F52" s="2"/>
      <c r="G52" s="2"/>
      <c r="H52" s="2"/>
      <c r="I52" s="257"/>
      <c r="J52" s="2"/>
      <c r="K52" s="2"/>
      <c r="L52" s="2"/>
      <c r="M52" s="2"/>
      <c r="N52" s="2"/>
      <c r="O52" s="2"/>
      <c r="P52" s="2"/>
      <c r="Q52" s="2"/>
      <c r="R52" s="2"/>
      <c r="S52" s="2"/>
      <c r="T52" s="2"/>
      <c r="U52" s="2"/>
      <c r="V52" s="2"/>
    </row>
    <row r="53" spans="1:22" ht="15.6" x14ac:dyDescent="0.3">
      <c r="A53" s="2"/>
      <c r="B53" s="2"/>
      <c r="C53" s="2"/>
      <c r="D53" s="2"/>
      <c r="E53" s="2"/>
      <c r="F53" s="2"/>
      <c r="G53" s="2"/>
      <c r="H53" s="2"/>
      <c r="I53" s="257"/>
      <c r="J53" s="2"/>
      <c r="K53" s="2"/>
      <c r="L53" s="2"/>
      <c r="M53" s="2"/>
      <c r="N53" s="2"/>
      <c r="O53" s="2"/>
      <c r="P53" s="2"/>
      <c r="Q53" s="2"/>
      <c r="R53" s="2"/>
      <c r="S53" s="2"/>
      <c r="T53" s="2"/>
      <c r="U53" s="2"/>
      <c r="V53" s="2"/>
    </row>
    <row r="54" spans="1:22" ht="15.6" x14ac:dyDescent="0.3">
      <c r="A54" s="2"/>
      <c r="B54" s="2"/>
      <c r="C54" s="2"/>
      <c r="D54" s="2"/>
      <c r="E54" s="2"/>
      <c r="F54" s="2"/>
      <c r="G54" s="2"/>
      <c r="H54" s="2"/>
      <c r="I54" s="257"/>
      <c r="J54" s="2"/>
      <c r="K54" s="2"/>
      <c r="L54" s="2"/>
      <c r="M54" s="2"/>
      <c r="N54" s="2"/>
      <c r="O54" s="2"/>
      <c r="P54" s="2"/>
      <c r="Q54" s="2"/>
      <c r="R54" s="2"/>
      <c r="S54" s="2"/>
      <c r="T54" s="2"/>
      <c r="U54" s="2"/>
      <c r="V54" s="2"/>
    </row>
    <row r="55" spans="1:22" ht="15.6" x14ac:dyDescent="0.3">
      <c r="A55" s="2"/>
      <c r="B55" s="2"/>
      <c r="C55" s="2"/>
      <c r="D55" s="2"/>
      <c r="E55" s="2"/>
      <c r="F55" s="2"/>
      <c r="G55" s="2"/>
      <c r="H55" s="2"/>
      <c r="I55" s="257"/>
      <c r="J55" s="2"/>
      <c r="K55" s="2"/>
      <c r="L55" s="2"/>
      <c r="M55" s="2"/>
      <c r="N55" s="2"/>
      <c r="O55" s="2"/>
      <c r="P55" s="2"/>
      <c r="Q55" s="2"/>
      <c r="R55" s="2"/>
      <c r="S55" s="2"/>
      <c r="T55" s="2"/>
      <c r="U55" s="2"/>
      <c r="V55" s="2"/>
    </row>
    <row r="56" spans="1:22" ht="15.6" x14ac:dyDescent="0.3">
      <c r="A56" s="2"/>
      <c r="B56" s="2"/>
      <c r="C56" s="2"/>
      <c r="D56" s="2"/>
      <c r="E56" s="2"/>
      <c r="F56" s="2"/>
      <c r="G56" s="2"/>
      <c r="H56" s="2"/>
      <c r="I56" s="257"/>
      <c r="J56" s="2"/>
      <c r="K56" s="2"/>
      <c r="L56" s="2"/>
      <c r="M56" s="2"/>
      <c r="N56" s="2"/>
      <c r="O56" s="2"/>
      <c r="P56" s="2"/>
      <c r="Q56" s="2"/>
      <c r="R56" s="2"/>
      <c r="S56" s="2"/>
      <c r="T56" s="2"/>
      <c r="U56" s="2"/>
      <c r="V56" s="2"/>
    </row>
    <row r="57" spans="1:22" ht="15.6" x14ac:dyDescent="0.3">
      <c r="A57" s="2"/>
      <c r="B57" s="2"/>
      <c r="C57" s="2"/>
      <c r="D57" s="2"/>
      <c r="E57" s="2"/>
      <c r="F57" s="2"/>
      <c r="G57" s="2"/>
      <c r="H57" s="2"/>
      <c r="I57" s="257"/>
      <c r="J57" s="2"/>
      <c r="K57" s="2"/>
      <c r="L57" s="2"/>
      <c r="M57" s="2"/>
      <c r="N57" s="2"/>
      <c r="O57" s="2"/>
      <c r="P57" s="2"/>
      <c r="Q57" s="2"/>
      <c r="R57" s="2"/>
      <c r="S57" s="2"/>
      <c r="T57" s="2"/>
      <c r="U57" s="2"/>
      <c r="V57" s="2"/>
    </row>
    <row r="58" spans="1:22" ht="15.6" x14ac:dyDescent="0.3">
      <c r="A58" s="2"/>
      <c r="B58" s="2"/>
      <c r="C58" s="2"/>
      <c r="D58" s="2"/>
      <c r="E58" s="2"/>
      <c r="F58" s="2"/>
      <c r="G58" s="2"/>
      <c r="H58" s="2"/>
      <c r="I58" s="257"/>
      <c r="J58" s="2"/>
      <c r="K58" s="2"/>
      <c r="L58" s="2"/>
      <c r="M58" s="2"/>
      <c r="N58" s="2"/>
      <c r="O58" s="2"/>
      <c r="P58" s="2"/>
      <c r="Q58" s="2"/>
      <c r="R58" s="2"/>
      <c r="S58" s="2"/>
      <c r="T58" s="2"/>
      <c r="U58" s="2"/>
      <c r="V58" s="2"/>
    </row>
    <row r="59" spans="1:22" ht="15.6" x14ac:dyDescent="0.3">
      <c r="A59" s="2"/>
      <c r="B59" s="2"/>
      <c r="C59" s="2"/>
      <c r="D59" s="2"/>
      <c r="E59" s="2"/>
      <c r="F59" s="2"/>
      <c r="G59" s="2"/>
      <c r="H59" s="2"/>
      <c r="I59" s="257"/>
      <c r="J59" s="2"/>
      <c r="K59" s="2"/>
      <c r="L59" s="2"/>
      <c r="M59" s="2"/>
      <c r="N59" s="2"/>
      <c r="O59" s="2"/>
      <c r="P59" s="2"/>
      <c r="Q59" s="2"/>
      <c r="R59" s="2"/>
      <c r="S59" s="2"/>
      <c r="T59" s="2"/>
      <c r="U59" s="2"/>
      <c r="V59" s="2"/>
    </row>
    <row r="60" spans="1:22" ht="15.6" x14ac:dyDescent="0.3">
      <c r="A60" s="2"/>
      <c r="B60" s="2"/>
      <c r="C60" s="2"/>
      <c r="D60" s="2"/>
      <c r="E60" s="2"/>
      <c r="F60" s="2"/>
      <c r="G60" s="2"/>
      <c r="H60" s="2"/>
      <c r="I60" s="257"/>
      <c r="J60" s="2"/>
      <c r="K60" s="2"/>
      <c r="L60" s="2"/>
      <c r="M60" s="2"/>
      <c r="N60" s="2"/>
      <c r="O60" s="2"/>
      <c r="P60" s="2"/>
      <c r="Q60" s="2"/>
      <c r="R60" s="2"/>
      <c r="S60" s="2"/>
      <c r="T60" s="2"/>
      <c r="U60" s="2"/>
      <c r="V60" s="2"/>
    </row>
    <row r="61" spans="1:22" ht="15.6" x14ac:dyDescent="0.3">
      <c r="A61" s="2"/>
      <c r="B61" s="2"/>
      <c r="C61" s="2"/>
      <c r="D61" s="2"/>
      <c r="E61" s="2"/>
      <c r="F61" s="2"/>
      <c r="G61" s="2"/>
      <c r="H61" s="2"/>
      <c r="I61" s="257"/>
      <c r="J61" s="2"/>
      <c r="K61" s="2"/>
      <c r="L61" s="2"/>
      <c r="M61" s="2"/>
      <c r="N61" s="2"/>
      <c r="O61" s="2"/>
      <c r="P61" s="2"/>
      <c r="Q61" s="2"/>
      <c r="R61" s="2"/>
      <c r="S61" s="2"/>
      <c r="T61" s="2"/>
      <c r="U61" s="2"/>
      <c r="V61" s="2"/>
    </row>
    <row r="62" spans="1:22" ht="15.6" x14ac:dyDescent="0.3">
      <c r="A62" s="2"/>
      <c r="B62" s="2"/>
      <c r="C62" s="2"/>
      <c r="D62" s="2"/>
      <c r="E62" s="2"/>
      <c r="F62" s="2"/>
      <c r="G62" s="2"/>
      <c r="H62" s="2"/>
      <c r="I62" s="257"/>
      <c r="J62" s="2"/>
      <c r="K62" s="2"/>
      <c r="L62" s="2"/>
      <c r="M62" s="2"/>
      <c r="N62" s="2"/>
      <c r="O62" s="2"/>
      <c r="P62" s="2"/>
      <c r="Q62" s="2"/>
      <c r="R62" s="2"/>
      <c r="S62" s="2"/>
      <c r="T62" s="2"/>
      <c r="U62" s="2"/>
      <c r="V62" s="2"/>
    </row>
    <row r="63" spans="1:22" ht="15.6" x14ac:dyDescent="0.3">
      <c r="A63" s="2"/>
      <c r="B63" s="2"/>
      <c r="C63" s="2"/>
      <c r="D63" s="2"/>
      <c r="E63" s="2"/>
      <c r="F63" s="2"/>
      <c r="G63" s="2"/>
      <c r="H63" s="2"/>
      <c r="I63" s="257"/>
      <c r="J63" s="2"/>
      <c r="K63" s="2"/>
      <c r="L63" s="2"/>
      <c r="M63" s="2"/>
      <c r="N63" s="2"/>
      <c r="O63" s="2"/>
      <c r="P63" s="2"/>
      <c r="Q63" s="2"/>
      <c r="R63" s="2"/>
      <c r="S63" s="2"/>
      <c r="T63" s="2"/>
      <c r="U63" s="2"/>
      <c r="V63" s="2"/>
    </row>
    <row r="64" spans="1:22" ht="15.6" x14ac:dyDescent="0.3">
      <c r="A64" s="2"/>
      <c r="B64" s="2"/>
      <c r="C64" s="2"/>
      <c r="D64" s="2"/>
      <c r="E64" s="2"/>
      <c r="F64" s="2"/>
      <c r="G64" s="2"/>
      <c r="H64" s="2"/>
      <c r="I64" s="257"/>
      <c r="J64" s="2"/>
      <c r="K64" s="2"/>
      <c r="L64" s="2"/>
      <c r="M64" s="2"/>
      <c r="N64" s="2"/>
      <c r="O64" s="2"/>
      <c r="P64" s="2"/>
      <c r="Q64" s="2"/>
      <c r="R64" s="2"/>
      <c r="S64" s="2"/>
      <c r="T64" s="2"/>
      <c r="U64" s="2"/>
      <c r="V64" s="2"/>
    </row>
    <row r="65" spans="1:22" ht="15.6" x14ac:dyDescent="0.3">
      <c r="A65" s="2"/>
      <c r="B65" s="2"/>
      <c r="C65" s="2"/>
      <c r="D65" s="2"/>
      <c r="E65" s="2"/>
      <c r="F65" s="2"/>
      <c r="G65" s="2"/>
      <c r="H65" s="2"/>
      <c r="I65" s="257"/>
      <c r="J65" s="2"/>
      <c r="K65" s="2"/>
      <c r="L65" s="2"/>
      <c r="M65" s="2"/>
      <c r="N65" s="2"/>
      <c r="O65" s="2"/>
      <c r="P65" s="2"/>
      <c r="Q65" s="2"/>
      <c r="R65" s="2"/>
      <c r="S65" s="2"/>
      <c r="T65" s="2"/>
      <c r="U65" s="2"/>
      <c r="V65" s="2"/>
    </row>
    <row r="66" spans="1:22" ht="15.6" x14ac:dyDescent="0.3">
      <c r="A66" s="2"/>
      <c r="B66" s="2"/>
      <c r="C66" s="2"/>
      <c r="D66" s="2"/>
      <c r="E66" s="2"/>
      <c r="F66" s="2"/>
      <c r="G66" s="2"/>
      <c r="H66" s="2"/>
      <c r="I66" s="257"/>
      <c r="J66" s="2"/>
      <c r="K66" s="2"/>
      <c r="L66" s="2"/>
      <c r="M66" s="2"/>
      <c r="N66" s="2"/>
      <c r="O66" s="2"/>
      <c r="P66" s="2"/>
      <c r="Q66" s="2"/>
      <c r="R66" s="2"/>
      <c r="S66" s="2"/>
      <c r="T66" s="2"/>
      <c r="U66" s="2"/>
      <c r="V66" s="2"/>
    </row>
    <row r="67" spans="1:22" ht="15.6" x14ac:dyDescent="0.3">
      <c r="A67" s="2"/>
      <c r="B67" s="2"/>
      <c r="C67" s="2"/>
      <c r="D67" s="2"/>
      <c r="E67" s="2"/>
      <c r="F67" s="2"/>
      <c r="G67" s="2"/>
      <c r="H67" s="2"/>
      <c r="I67" s="257"/>
      <c r="J67" s="2"/>
      <c r="K67" s="2"/>
      <c r="L67" s="2"/>
      <c r="M67" s="2"/>
      <c r="N67" s="2"/>
      <c r="O67" s="2"/>
      <c r="P67" s="2"/>
      <c r="Q67" s="2"/>
      <c r="R67" s="2"/>
      <c r="S67" s="2"/>
      <c r="T67" s="2"/>
      <c r="U67" s="2"/>
      <c r="V67" s="2"/>
    </row>
    <row r="68" spans="1:22" ht="15.6" x14ac:dyDescent="0.3">
      <c r="A68" s="2"/>
      <c r="B68" s="2"/>
      <c r="C68" s="2"/>
      <c r="D68" s="2"/>
      <c r="E68" s="2"/>
      <c r="F68" s="2"/>
      <c r="G68" s="2"/>
      <c r="H68" s="2"/>
      <c r="I68" s="257"/>
      <c r="J68" s="2"/>
      <c r="K68" s="2"/>
      <c r="L68" s="2"/>
      <c r="M68" s="2"/>
      <c r="N68" s="2"/>
      <c r="O68" s="2"/>
      <c r="P68" s="2"/>
      <c r="Q68" s="2"/>
      <c r="R68" s="2"/>
      <c r="S68" s="2"/>
      <c r="T68" s="2"/>
      <c r="U68" s="2"/>
      <c r="V68" s="2"/>
    </row>
    <row r="69" spans="1:22" ht="15.6" x14ac:dyDescent="0.3">
      <c r="A69" s="2"/>
      <c r="B69" s="2"/>
      <c r="C69" s="2"/>
      <c r="D69" s="2"/>
      <c r="E69" s="2"/>
      <c r="F69" s="2"/>
      <c r="G69" s="2"/>
      <c r="H69" s="2"/>
      <c r="I69" s="257"/>
      <c r="J69" s="2"/>
      <c r="K69" s="2"/>
      <c r="L69" s="2"/>
      <c r="M69" s="2"/>
      <c r="N69" s="2"/>
      <c r="O69" s="2"/>
      <c r="P69" s="2"/>
      <c r="Q69" s="2"/>
      <c r="R69" s="2"/>
      <c r="S69" s="2"/>
      <c r="T69" s="2"/>
      <c r="U69" s="2"/>
      <c r="V69" s="2"/>
    </row>
    <row r="70" spans="1:22" ht="15.6" x14ac:dyDescent="0.3">
      <c r="A70" s="2"/>
      <c r="B70" s="2"/>
      <c r="C70" s="2"/>
      <c r="D70" s="2"/>
      <c r="E70" s="2"/>
      <c r="F70" s="2"/>
      <c r="G70" s="2"/>
      <c r="H70" s="2"/>
      <c r="I70" s="257"/>
      <c r="J70" s="2"/>
      <c r="K70" s="2"/>
      <c r="L70" s="2"/>
      <c r="M70" s="2"/>
      <c r="N70" s="2"/>
      <c r="O70" s="2"/>
      <c r="P70" s="2"/>
      <c r="Q70" s="2"/>
      <c r="R70" s="2"/>
      <c r="S70" s="2"/>
      <c r="T70" s="2"/>
      <c r="U70" s="2"/>
      <c r="V70" s="2"/>
    </row>
    <row r="71" spans="1:22" ht="15.6" x14ac:dyDescent="0.3">
      <c r="A71" s="2"/>
      <c r="B71" s="2"/>
      <c r="C71" s="2"/>
      <c r="D71" s="2"/>
      <c r="E71" s="2"/>
      <c r="F71" s="2"/>
      <c r="G71" s="2"/>
      <c r="H71" s="2"/>
      <c r="I71" s="257"/>
      <c r="J71" s="2"/>
      <c r="K71" s="2"/>
      <c r="L71" s="2"/>
      <c r="M71" s="2"/>
      <c r="N71" s="2"/>
      <c r="O71" s="2"/>
      <c r="P71" s="2"/>
      <c r="Q71" s="2"/>
      <c r="R71" s="2"/>
      <c r="S71" s="2"/>
      <c r="T71" s="2"/>
      <c r="U71" s="2"/>
      <c r="V71" s="2"/>
    </row>
    <row r="72" spans="1:22" ht="15.6" x14ac:dyDescent="0.3">
      <c r="A72" s="2"/>
      <c r="B72" s="2"/>
      <c r="C72" s="2"/>
      <c r="D72" s="2"/>
      <c r="E72" s="2"/>
      <c r="F72" s="2"/>
      <c r="G72" s="2"/>
      <c r="H72" s="2"/>
      <c r="I72" s="257"/>
      <c r="J72" s="2"/>
      <c r="K72" s="2"/>
      <c r="L72" s="2"/>
      <c r="M72" s="2"/>
      <c r="N72" s="2"/>
      <c r="O72" s="2"/>
      <c r="P72" s="2"/>
      <c r="Q72" s="2"/>
      <c r="R72" s="2"/>
      <c r="S72" s="2"/>
      <c r="T72" s="2"/>
      <c r="U72" s="2"/>
      <c r="V72" s="2"/>
    </row>
    <row r="73" spans="1:22" ht="15.6" x14ac:dyDescent="0.3">
      <c r="A73" s="2"/>
      <c r="B73" s="2"/>
      <c r="C73" s="2"/>
      <c r="D73" s="2"/>
      <c r="E73" s="2"/>
      <c r="F73" s="2"/>
      <c r="G73" s="2"/>
      <c r="H73" s="2"/>
      <c r="I73" s="257"/>
      <c r="J73" s="2"/>
      <c r="K73" s="2"/>
      <c r="L73" s="2"/>
      <c r="M73" s="2"/>
      <c r="N73" s="2"/>
      <c r="O73" s="2"/>
      <c r="P73" s="2"/>
      <c r="Q73" s="2"/>
      <c r="R73" s="2"/>
      <c r="S73" s="2"/>
      <c r="T73" s="2"/>
      <c r="U73" s="2"/>
      <c r="V73" s="2"/>
    </row>
    <row r="74" spans="1:22" ht="15.6" x14ac:dyDescent="0.3">
      <c r="A74" s="2"/>
      <c r="B74" s="2"/>
      <c r="C74" s="2"/>
      <c r="D74" s="2"/>
      <c r="E74" s="2"/>
      <c r="F74" s="2"/>
      <c r="G74" s="2"/>
      <c r="H74" s="2"/>
      <c r="I74" s="257"/>
      <c r="J74" s="2"/>
      <c r="K74" s="2"/>
      <c r="L74" s="2"/>
      <c r="M74" s="2"/>
      <c r="N74" s="2"/>
      <c r="O74" s="2"/>
      <c r="P74" s="2"/>
      <c r="Q74" s="2"/>
      <c r="R74" s="2"/>
      <c r="S74" s="2"/>
      <c r="T74" s="2"/>
      <c r="U74" s="2"/>
      <c r="V74" s="2"/>
    </row>
    <row r="75" spans="1:22" ht="15.6" x14ac:dyDescent="0.3">
      <c r="A75" s="2"/>
      <c r="B75" s="2"/>
      <c r="C75" s="2"/>
      <c r="D75" s="2"/>
      <c r="E75" s="2"/>
      <c r="F75" s="2"/>
      <c r="G75" s="2"/>
      <c r="H75" s="2"/>
      <c r="I75" s="257"/>
      <c r="J75" s="2"/>
      <c r="K75" s="2"/>
      <c r="L75" s="2"/>
      <c r="M75" s="2"/>
      <c r="N75" s="2"/>
      <c r="O75" s="2"/>
      <c r="P75" s="2"/>
      <c r="Q75" s="2"/>
      <c r="R75" s="2"/>
      <c r="S75" s="2"/>
      <c r="T75" s="2"/>
      <c r="U75" s="2"/>
      <c r="V75" s="2"/>
    </row>
    <row r="76" spans="1:22" ht="15.6" x14ac:dyDescent="0.3">
      <c r="A76" s="2"/>
      <c r="B76" s="2"/>
      <c r="C76" s="2"/>
      <c r="D76" s="2"/>
      <c r="E76" s="2"/>
      <c r="F76" s="2"/>
      <c r="G76" s="2"/>
      <c r="H76" s="2"/>
      <c r="I76" s="257"/>
      <c r="J76" s="2"/>
      <c r="K76" s="2"/>
      <c r="L76" s="2"/>
      <c r="M76" s="2"/>
      <c r="N76" s="2"/>
      <c r="O76" s="2"/>
      <c r="P76" s="2"/>
      <c r="Q76" s="2"/>
      <c r="R76" s="2"/>
      <c r="S76" s="2"/>
      <c r="T76" s="2"/>
      <c r="U76" s="2"/>
      <c r="V76" s="2"/>
    </row>
    <row r="77" spans="1:22" ht="15.6" x14ac:dyDescent="0.3">
      <c r="A77" s="2"/>
      <c r="B77" s="2"/>
      <c r="C77" s="2"/>
      <c r="D77" s="2"/>
      <c r="E77" s="2"/>
      <c r="F77" s="2"/>
      <c r="G77" s="2"/>
      <c r="H77" s="2"/>
      <c r="I77" s="257"/>
      <c r="J77" s="2"/>
      <c r="K77" s="2"/>
      <c r="L77" s="2"/>
      <c r="M77" s="2"/>
      <c r="N77" s="2"/>
      <c r="O77" s="2"/>
      <c r="P77" s="2"/>
      <c r="Q77" s="2"/>
      <c r="R77" s="2"/>
      <c r="S77" s="2"/>
      <c r="T77" s="2"/>
      <c r="U77" s="2"/>
      <c r="V77" s="2"/>
    </row>
    <row r="78" spans="1:22" ht="15.6" x14ac:dyDescent="0.3">
      <c r="A78" s="2"/>
      <c r="B78" s="2"/>
      <c r="C78" s="2"/>
      <c r="D78" s="2"/>
      <c r="E78" s="2"/>
      <c r="F78" s="2"/>
      <c r="G78" s="2"/>
      <c r="H78" s="2"/>
      <c r="I78" s="257"/>
      <c r="J78" s="2"/>
      <c r="K78" s="2"/>
      <c r="L78" s="2"/>
      <c r="M78" s="2"/>
      <c r="N78" s="2"/>
      <c r="O78" s="2"/>
      <c r="P78" s="2"/>
      <c r="Q78" s="2"/>
      <c r="R78" s="2"/>
      <c r="S78" s="2"/>
      <c r="T78" s="2"/>
      <c r="U78" s="2"/>
      <c r="V78" s="2"/>
    </row>
    <row r="79" spans="1:22" ht="15.6" x14ac:dyDescent="0.3">
      <c r="A79" s="2"/>
      <c r="B79" s="2"/>
      <c r="C79" s="2"/>
      <c r="D79" s="2"/>
      <c r="E79" s="2"/>
      <c r="F79" s="2"/>
      <c r="G79" s="2"/>
      <c r="H79" s="2"/>
      <c r="I79" s="257"/>
      <c r="J79" s="2"/>
      <c r="K79" s="2"/>
      <c r="L79" s="2"/>
      <c r="M79" s="2"/>
      <c r="N79" s="2"/>
      <c r="O79" s="2"/>
      <c r="P79" s="2"/>
      <c r="Q79" s="2"/>
      <c r="R79" s="2"/>
      <c r="S79" s="2"/>
      <c r="T79" s="2"/>
      <c r="U79" s="2"/>
      <c r="V79" s="2"/>
    </row>
  </sheetData>
  <phoneticPr fontId="4" type="noConversion"/>
  <pageMargins left="0.19" right="0.1" top="0.64" bottom="1" header="0.5" footer="0.5"/>
  <pageSetup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Urb_S">
                <anchor moveWithCells="1">
                  <from>
                    <xdr:col>5</xdr:col>
                    <xdr:colOff>777240</xdr:colOff>
                    <xdr:row>5</xdr:row>
                    <xdr:rowOff>0</xdr:rowOff>
                  </from>
                  <to>
                    <xdr:col>7</xdr:col>
                    <xdr:colOff>0</xdr:colOff>
                    <xdr:row>7</xdr:row>
                    <xdr:rowOff>0</xdr:rowOff>
                  </to>
                </anchor>
              </controlPr>
            </control>
          </mc:Choice>
        </mc:AlternateContent>
        <mc:AlternateContent xmlns:mc="http://schemas.openxmlformats.org/markup-compatibility/2006">
          <mc:Choice Requires="x14">
            <control shapeId="1026" r:id="rId5" name="Button 2">
              <controlPr defaultSize="0" print="0" autoFill="0" autoPict="0" macro="[0]!Urb_M">
                <anchor moveWithCells="1">
                  <from>
                    <xdr:col>6</xdr:col>
                    <xdr:colOff>0</xdr:colOff>
                    <xdr:row>7</xdr:row>
                    <xdr:rowOff>182880</xdr:rowOff>
                  </from>
                  <to>
                    <xdr:col>7</xdr:col>
                    <xdr:colOff>7620</xdr:colOff>
                    <xdr:row>10</xdr:row>
                    <xdr:rowOff>22860</xdr:rowOff>
                  </to>
                </anchor>
              </controlPr>
            </control>
          </mc:Choice>
        </mc:AlternateContent>
        <mc:AlternateContent xmlns:mc="http://schemas.openxmlformats.org/markup-compatibility/2006">
          <mc:Choice Requires="x14">
            <control shapeId="1027" r:id="rId6" name="Button 3">
              <controlPr defaultSize="0" print="0" autoFill="0" autoPict="0" macro="[0]!Urb_W">
                <anchor moveWithCells="1">
                  <from>
                    <xdr:col>6</xdr:col>
                    <xdr:colOff>0</xdr:colOff>
                    <xdr:row>11</xdr:row>
                    <xdr:rowOff>0</xdr:rowOff>
                  </from>
                  <to>
                    <xdr:col>7</xdr:col>
                    <xdr:colOff>7620</xdr:colOff>
                    <xdr:row>13</xdr:row>
                    <xdr:rowOff>15240</xdr:rowOff>
                  </to>
                </anchor>
              </controlPr>
            </control>
          </mc:Choice>
        </mc:AlternateContent>
        <mc:AlternateContent xmlns:mc="http://schemas.openxmlformats.org/markup-compatibility/2006">
          <mc:Choice Requires="x14">
            <control shapeId="1028" r:id="rId7" name="Button 4">
              <controlPr defaultSize="0" print="0" autoFill="0" autoPict="0" macro="[0]!Sub_S">
                <anchor moveWithCells="1">
                  <from>
                    <xdr:col>5</xdr:col>
                    <xdr:colOff>777240</xdr:colOff>
                    <xdr:row>14</xdr:row>
                    <xdr:rowOff>0</xdr:rowOff>
                  </from>
                  <to>
                    <xdr:col>7</xdr:col>
                    <xdr:colOff>22860</xdr:colOff>
                    <xdr:row>16</xdr:row>
                    <xdr:rowOff>22860</xdr:rowOff>
                  </to>
                </anchor>
              </controlPr>
            </control>
          </mc:Choice>
        </mc:AlternateContent>
        <mc:AlternateContent xmlns:mc="http://schemas.openxmlformats.org/markup-compatibility/2006">
          <mc:Choice Requires="x14">
            <control shapeId="1029" r:id="rId8" name="Button 5">
              <controlPr defaultSize="0" print="0" autoFill="0" autoPict="0" macro="[0]!Sub_M">
                <anchor moveWithCells="1">
                  <from>
                    <xdr:col>5</xdr:col>
                    <xdr:colOff>777240</xdr:colOff>
                    <xdr:row>17</xdr:row>
                    <xdr:rowOff>0</xdr:rowOff>
                  </from>
                  <to>
                    <xdr:col>7</xdr:col>
                    <xdr:colOff>0</xdr:colOff>
                    <xdr:row>19</xdr:row>
                    <xdr:rowOff>7620</xdr:rowOff>
                  </to>
                </anchor>
              </controlPr>
            </control>
          </mc:Choice>
        </mc:AlternateContent>
        <mc:AlternateContent xmlns:mc="http://schemas.openxmlformats.org/markup-compatibility/2006">
          <mc:Choice Requires="x14">
            <control shapeId="1030" r:id="rId9" name="Button 6">
              <controlPr defaultSize="0" print="0" autoFill="0" autoPict="0" macro="[0]!Sub_W">
                <anchor moveWithCells="1">
                  <from>
                    <xdr:col>5</xdr:col>
                    <xdr:colOff>777240</xdr:colOff>
                    <xdr:row>20</xdr:row>
                    <xdr:rowOff>0</xdr:rowOff>
                  </from>
                  <to>
                    <xdr:col>7</xdr:col>
                    <xdr:colOff>0</xdr:colOff>
                    <xdr:row>22</xdr:row>
                    <xdr:rowOff>22860</xdr:rowOff>
                  </to>
                </anchor>
              </controlPr>
            </control>
          </mc:Choice>
        </mc:AlternateContent>
        <mc:AlternateContent xmlns:mc="http://schemas.openxmlformats.org/markup-compatibility/2006">
          <mc:Choice Requires="x14">
            <control shapeId="1031" r:id="rId10" name="Button 7">
              <controlPr defaultSize="0" print="0" autoFill="0" autoPict="0" macro="[0]!Rur_M">
                <anchor moveWithCells="1">
                  <from>
                    <xdr:col>6</xdr:col>
                    <xdr:colOff>0</xdr:colOff>
                    <xdr:row>22</xdr:row>
                    <xdr:rowOff>167640</xdr:rowOff>
                  </from>
                  <to>
                    <xdr:col>7</xdr:col>
                    <xdr:colOff>0</xdr:colOff>
                    <xdr:row>25</xdr:row>
                    <xdr:rowOff>7620</xdr:rowOff>
                  </to>
                </anchor>
              </controlPr>
            </control>
          </mc:Choice>
        </mc:AlternateContent>
        <mc:AlternateContent xmlns:mc="http://schemas.openxmlformats.org/markup-compatibility/2006">
          <mc:Choice Requires="x14">
            <control shapeId="1033" r:id="rId11" name="Button 9">
              <controlPr defaultSize="0" print="0" autoFill="0" autoPict="0" macro="[0]!Rur_W">
                <anchor moveWithCells="1">
                  <from>
                    <xdr:col>5</xdr:col>
                    <xdr:colOff>762000</xdr:colOff>
                    <xdr:row>25</xdr:row>
                    <xdr:rowOff>220980</xdr:rowOff>
                  </from>
                  <to>
                    <xdr:col>7</xdr:col>
                    <xdr:colOff>0</xdr:colOff>
                    <xdr:row>28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E9E5E-827E-4203-B664-F366977932D0}">
  <sheetPr codeName="Sheet7"/>
  <dimension ref="A1:W36"/>
  <sheetViews>
    <sheetView view="pageBreakPreview" zoomScale="60" zoomScaleNormal="75" workbookViewId="0">
      <selection activeCell="F42" sqref="F42"/>
    </sheetView>
  </sheetViews>
  <sheetFormatPr defaultRowHeight="14.4" x14ac:dyDescent="0.3"/>
  <cols>
    <col min="1" max="1" width="6.44140625" customWidth="1"/>
    <col min="2" max="2" width="26" customWidth="1"/>
    <col min="3" max="3" width="7.5546875" customWidth="1"/>
    <col min="4" max="5" width="6.6640625" customWidth="1"/>
    <col min="6" max="6" width="7.109375" customWidth="1"/>
    <col min="7" max="7" width="7.33203125" customWidth="1"/>
    <col min="8" max="8" width="7.109375" customWidth="1"/>
    <col min="9" max="9" width="7.88671875" customWidth="1"/>
    <col min="10" max="10" width="7.33203125" customWidth="1"/>
    <col min="11" max="11" width="7.109375" customWidth="1"/>
    <col min="12" max="12" width="7.44140625" customWidth="1"/>
    <col min="13" max="13" width="7" customWidth="1"/>
    <col min="14" max="14" width="8.109375" customWidth="1"/>
    <col min="15" max="15" width="7" customWidth="1"/>
    <col min="16" max="16" width="7.33203125" customWidth="1"/>
    <col min="17" max="18" width="6.88671875" customWidth="1"/>
    <col min="19" max="19" width="7.44140625" customWidth="1"/>
    <col min="20" max="20" width="7.109375" customWidth="1"/>
    <col min="21" max="21" width="7.33203125" customWidth="1"/>
    <col min="22" max="22" width="7.44140625" customWidth="1"/>
    <col min="23" max="23" width="7" customWidth="1"/>
  </cols>
  <sheetData>
    <row r="1" spans="1:23" s="168" customFormat="1" ht="15.6" x14ac:dyDescent="0.3">
      <c r="A1" s="17" t="s">
        <v>236</v>
      </c>
      <c r="B1" s="53"/>
      <c r="C1" s="53"/>
      <c r="D1" s="53"/>
      <c r="E1" s="53"/>
      <c r="F1" s="53"/>
      <c r="G1" s="53"/>
      <c r="H1" s="53"/>
      <c r="I1" s="53"/>
      <c r="J1" s="53"/>
      <c r="K1" s="53"/>
      <c r="L1" s="53"/>
      <c r="M1" s="53"/>
      <c r="N1" s="53"/>
      <c r="O1" s="53"/>
      <c r="P1" s="53"/>
      <c r="Q1" s="53"/>
      <c r="R1" s="53"/>
      <c r="S1" s="53"/>
      <c r="T1" s="53"/>
      <c r="U1" s="53"/>
      <c r="V1" s="53"/>
      <c r="W1" s="53"/>
    </row>
    <row r="2" spans="1:23" s="168" customFormat="1" ht="15.6" x14ac:dyDescent="0.3">
      <c r="A2" s="17" t="s">
        <v>197</v>
      </c>
      <c r="B2" s="53"/>
      <c r="C2" s="53"/>
      <c r="D2" s="53"/>
      <c r="E2" s="53"/>
      <c r="F2" s="53"/>
      <c r="G2" s="53"/>
      <c r="H2" s="53"/>
      <c r="I2" s="53"/>
      <c r="J2" s="53"/>
      <c r="K2" s="53"/>
      <c r="L2" s="53"/>
      <c r="M2" s="53"/>
      <c r="N2" s="53"/>
      <c r="O2" s="53"/>
      <c r="P2" s="53"/>
      <c r="Q2" s="53"/>
      <c r="R2" s="53"/>
      <c r="S2" s="53"/>
      <c r="T2" s="53"/>
      <c r="U2" s="53"/>
      <c r="V2" s="53"/>
      <c r="W2" s="53"/>
    </row>
    <row r="3" spans="1:23" s="168" customFormat="1" ht="15.6" x14ac:dyDescent="0.3">
      <c r="A3" s="246">
        <f>+'Facility Data'!C5</f>
        <v>0</v>
      </c>
      <c r="B3" s="53"/>
      <c r="C3" s="53"/>
      <c r="D3" s="53"/>
      <c r="E3" s="53"/>
      <c r="F3" s="53"/>
      <c r="G3" s="53"/>
      <c r="H3" s="53"/>
      <c r="I3" s="53"/>
      <c r="J3" s="53"/>
      <c r="K3" s="53"/>
      <c r="L3" s="53"/>
      <c r="M3" s="53"/>
      <c r="N3" s="53"/>
      <c r="O3" s="53"/>
      <c r="P3" s="53"/>
      <c r="Q3" s="53"/>
      <c r="R3" s="53"/>
      <c r="S3" s="53"/>
      <c r="T3" s="53"/>
      <c r="U3" s="53"/>
      <c r="V3" s="53"/>
      <c r="W3" s="53"/>
    </row>
    <row r="4" spans="1:23" s="168" customFormat="1" ht="15.6" x14ac:dyDescent="0.3">
      <c r="A4" s="17" t="s">
        <v>122</v>
      </c>
      <c r="B4" s="53"/>
      <c r="C4" s="53"/>
      <c r="D4" s="53"/>
      <c r="E4" s="53"/>
      <c r="F4" s="53"/>
      <c r="G4" s="53"/>
      <c r="H4" s="53"/>
      <c r="I4" s="53"/>
      <c r="J4" s="53"/>
      <c r="K4" s="53"/>
      <c r="L4" s="53"/>
      <c r="M4" s="53"/>
      <c r="N4" s="53"/>
      <c r="O4" s="53"/>
      <c r="P4" s="53"/>
      <c r="Q4" s="53"/>
      <c r="R4" s="53"/>
      <c r="S4" s="53"/>
      <c r="T4" s="53"/>
      <c r="U4" s="53"/>
      <c r="V4" s="53"/>
      <c r="W4" s="53"/>
    </row>
    <row r="5" spans="1:23" x14ac:dyDescent="0.3">
      <c r="A5" s="18"/>
      <c r="B5" s="18"/>
      <c r="C5" s="18"/>
      <c r="D5" s="18"/>
      <c r="E5" s="18"/>
      <c r="F5" s="18"/>
      <c r="G5" s="18"/>
      <c r="H5" s="18"/>
      <c r="I5" s="18"/>
      <c r="J5" s="18"/>
      <c r="K5" s="18"/>
      <c r="L5" s="18"/>
      <c r="M5" s="18"/>
      <c r="N5" s="18"/>
      <c r="O5" s="18"/>
      <c r="P5" s="18"/>
      <c r="Q5" s="18"/>
      <c r="R5" s="18"/>
      <c r="S5" s="18"/>
      <c r="T5" s="18"/>
      <c r="U5" s="18"/>
      <c r="V5" s="18"/>
      <c r="W5" s="18"/>
    </row>
    <row r="6" spans="1:23" s="170" customFormat="1" ht="13.8" x14ac:dyDescent="0.25">
      <c r="A6" s="96"/>
      <c r="B6" s="98"/>
      <c r="C6" s="18"/>
      <c r="D6" s="18"/>
      <c r="E6" s="18"/>
      <c r="F6" s="18"/>
      <c r="G6" s="18"/>
      <c r="H6" s="18"/>
      <c r="I6" s="18"/>
      <c r="J6" s="18"/>
      <c r="K6" s="18"/>
      <c r="L6" s="18"/>
      <c r="M6" s="18"/>
      <c r="N6" s="18"/>
      <c r="O6" s="18"/>
      <c r="P6" s="18"/>
      <c r="Q6" s="18"/>
      <c r="R6" s="18"/>
      <c r="S6" s="18"/>
      <c r="T6" s="18"/>
      <c r="U6" s="18"/>
      <c r="V6" s="18"/>
      <c r="W6" s="18"/>
    </row>
    <row r="7" spans="1:23" s="170" customFormat="1" thickBot="1" x14ac:dyDescent="0.3">
      <c r="A7" s="100" t="s">
        <v>110</v>
      </c>
      <c r="B7" s="101"/>
      <c r="C7" s="205">
        <f>'Facility Data'!$E$9+1</f>
        <v>1</v>
      </c>
      <c r="D7" s="205">
        <f>C7+1</f>
        <v>2</v>
      </c>
      <c r="E7" s="205">
        <f t="shared" ref="E7:V7" si="0">D7+1</f>
        <v>3</v>
      </c>
      <c r="F7" s="205">
        <f t="shared" si="0"/>
        <v>4</v>
      </c>
      <c r="G7" s="205">
        <f t="shared" si="0"/>
        <v>5</v>
      </c>
      <c r="H7" s="205">
        <f t="shared" si="0"/>
        <v>6</v>
      </c>
      <c r="I7" s="205">
        <f t="shared" si="0"/>
        <v>7</v>
      </c>
      <c r="J7" s="205">
        <f t="shared" si="0"/>
        <v>8</v>
      </c>
      <c r="K7" s="205">
        <f t="shared" si="0"/>
        <v>9</v>
      </c>
      <c r="L7" s="205">
        <f t="shared" si="0"/>
        <v>10</v>
      </c>
      <c r="M7" s="205">
        <f t="shared" si="0"/>
        <v>11</v>
      </c>
      <c r="N7" s="205">
        <f t="shared" si="0"/>
        <v>12</v>
      </c>
      <c r="O7" s="205">
        <f t="shared" si="0"/>
        <v>13</v>
      </c>
      <c r="P7" s="205">
        <f t="shared" si="0"/>
        <v>14</v>
      </c>
      <c r="Q7" s="205">
        <f t="shared" si="0"/>
        <v>15</v>
      </c>
      <c r="R7" s="205">
        <f t="shared" si="0"/>
        <v>16</v>
      </c>
      <c r="S7" s="205">
        <f t="shared" si="0"/>
        <v>17</v>
      </c>
      <c r="T7" s="205">
        <f t="shared" si="0"/>
        <v>18</v>
      </c>
      <c r="U7" s="205">
        <f t="shared" si="0"/>
        <v>19</v>
      </c>
      <c r="V7" s="205">
        <f t="shared" si="0"/>
        <v>20</v>
      </c>
      <c r="W7" s="18"/>
    </row>
    <row r="8" spans="1:23" s="170" customFormat="1" ht="13.8" x14ac:dyDescent="0.25">
      <c r="A8" s="105" t="s">
        <v>93</v>
      </c>
      <c r="B8" s="106"/>
      <c r="C8" s="18"/>
      <c r="D8" s="121"/>
      <c r="E8" s="121"/>
      <c r="F8" s="121"/>
      <c r="G8" s="121"/>
      <c r="H8" s="121"/>
      <c r="I8" s="121"/>
      <c r="J8" s="121"/>
      <c r="K8" s="121"/>
      <c r="L8" s="121"/>
      <c r="M8" s="121"/>
      <c r="N8" s="121"/>
      <c r="O8" s="121"/>
      <c r="P8" s="121"/>
      <c r="Q8" s="121"/>
      <c r="R8" s="121"/>
      <c r="S8" s="121"/>
      <c r="T8" s="121"/>
      <c r="U8" s="121"/>
      <c r="V8" s="18"/>
      <c r="W8" s="18"/>
    </row>
    <row r="9" spans="1:23" s="170" customFormat="1" ht="13.8" x14ac:dyDescent="0.25">
      <c r="A9" s="105"/>
      <c r="B9" s="106" t="s">
        <v>89</v>
      </c>
      <c r="C9" s="43"/>
      <c r="D9" s="122"/>
      <c r="E9" s="122"/>
      <c r="F9" s="122"/>
      <c r="G9" s="122"/>
      <c r="H9" s="122"/>
      <c r="I9" s="122"/>
      <c r="J9" s="122"/>
      <c r="K9" s="122"/>
      <c r="L9" s="122"/>
      <c r="M9" s="122"/>
      <c r="N9" s="122"/>
      <c r="O9" s="122"/>
      <c r="P9" s="122"/>
      <c r="Q9" s="122"/>
      <c r="R9" s="122"/>
      <c r="S9" s="122"/>
      <c r="T9" s="122"/>
      <c r="U9" s="122"/>
      <c r="V9" s="43"/>
      <c r="W9" s="18"/>
    </row>
    <row r="10" spans="1:23" s="170" customFormat="1" ht="13.8" x14ac:dyDescent="0.25">
      <c r="A10" s="105"/>
      <c r="B10" s="106" t="s">
        <v>90</v>
      </c>
      <c r="C10" s="43"/>
      <c r="D10" s="122"/>
      <c r="E10" s="122"/>
      <c r="F10" s="122"/>
      <c r="G10" s="122"/>
      <c r="H10" s="122"/>
      <c r="I10" s="122"/>
      <c r="J10" s="122"/>
      <c r="K10" s="122"/>
      <c r="L10" s="122"/>
      <c r="M10" s="122"/>
      <c r="N10" s="122"/>
      <c r="O10" s="122"/>
      <c r="P10" s="122"/>
      <c r="Q10" s="122"/>
      <c r="R10" s="122"/>
      <c r="S10" s="122"/>
      <c r="T10" s="122"/>
      <c r="U10" s="122"/>
      <c r="V10" s="43"/>
      <c r="W10" s="18"/>
    </row>
    <row r="11" spans="1:23" s="170" customFormat="1" ht="13.8" x14ac:dyDescent="0.25">
      <c r="A11" s="105"/>
      <c r="B11" s="106" t="s">
        <v>5</v>
      </c>
      <c r="C11" s="43"/>
      <c r="D11" s="122"/>
      <c r="E11" s="122"/>
      <c r="F11" s="122"/>
      <c r="G11" s="122"/>
      <c r="H11" s="122"/>
      <c r="I11" s="122"/>
      <c r="J11" s="122"/>
      <c r="K11" s="122"/>
      <c r="L11" s="122"/>
      <c r="M11" s="122"/>
      <c r="N11" s="122"/>
      <c r="O11" s="122"/>
      <c r="P11" s="122"/>
      <c r="Q11" s="122"/>
      <c r="R11" s="122"/>
      <c r="S11" s="122"/>
      <c r="T11" s="122"/>
      <c r="U11" s="122"/>
      <c r="V11" s="43"/>
      <c r="W11" s="18"/>
    </row>
    <row r="12" spans="1:23" s="170" customFormat="1" ht="13.8" x14ac:dyDescent="0.25">
      <c r="A12" s="105"/>
      <c r="B12" s="106" t="s">
        <v>87</v>
      </c>
      <c r="C12" s="43"/>
      <c r="D12" s="122"/>
      <c r="E12" s="122"/>
      <c r="F12" s="122"/>
      <c r="G12" s="122"/>
      <c r="H12" s="122"/>
      <c r="I12" s="122"/>
      <c r="J12" s="122"/>
      <c r="K12" s="122"/>
      <c r="L12" s="122"/>
      <c r="M12" s="122"/>
      <c r="N12" s="122"/>
      <c r="O12" s="122"/>
      <c r="P12" s="122"/>
      <c r="Q12" s="122"/>
      <c r="R12" s="122"/>
      <c r="S12" s="122"/>
      <c r="T12" s="122"/>
      <c r="U12" s="122"/>
      <c r="V12" s="43"/>
      <c r="W12" s="18"/>
    </row>
    <row r="13" spans="1:23" s="170" customFormat="1" ht="13.8" x14ac:dyDescent="0.25">
      <c r="A13" s="105"/>
      <c r="B13" s="106" t="s">
        <v>1</v>
      </c>
      <c r="C13" s="43"/>
      <c r="D13" s="122"/>
      <c r="E13" s="122"/>
      <c r="F13" s="122"/>
      <c r="G13" s="122"/>
      <c r="H13" s="122"/>
      <c r="I13" s="122"/>
      <c r="J13" s="122"/>
      <c r="K13" s="122"/>
      <c r="L13" s="122"/>
      <c r="M13" s="122"/>
      <c r="N13" s="122"/>
      <c r="O13" s="122"/>
      <c r="P13" s="122"/>
      <c r="Q13" s="122"/>
      <c r="R13" s="122"/>
      <c r="S13" s="122"/>
      <c r="T13" s="122"/>
      <c r="U13" s="122"/>
      <c r="V13" s="43"/>
      <c r="W13" s="18"/>
    </row>
    <row r="14" spans="1:23" s="170" customFormat="1" thickBot="1" x14ac:dyDescent="0.3">
      <c r="A14" s="206"/>
      <c r="B14" s="207" t="s">
        <v>91</v>
      </c>
      <c r="C14" s="123"/>
      <c r="D14" s="124"/>
      <c r="E14" s="124"/>
      <c r="F14" s="124"/>
      <c r="G14" s="124"/>
      <c r="H14" s="124"/>
      <c r="I14" s="124"/>
      <c r="J14" s="124"/>
      <c r="K14" s="124"/>
      <c r="L14" s="124"/>
      <c r="M14" s="124"/>
      <c r="N14" s="124"/>
      <c r="O14" s="124"/>
      <c r="P14" s="124"/>
      <c r="Q14" s="124"/>
      <c r="R14" s="124"/>
      <c r="S14" s="124"/>
      <c r="T14" s="122"/>
      <c r="U14" s="122"/>
      <c r="V14" s="43"/>
      <c r="W14" s="18"/>
    </row>
    <row r="15" spans="1:23" s="170" customFormat="1" ht="13.8" x14ac:dyDescent="0.25">
      <c r="A15" s="105" t="s">
        <v>92</v>
      </c>
      <c r="B15" s="106"/>
      <c r="C15" s="18"/>
      <c r="D15" s="121"/>
      <c r="E15" s="121"/>
      <c r="F15" s="121"/>
      <c r="G15" s="121"/>
      <c r="H15" s="121"/>
      <c r="I15" s="121"/>
      <c r="J15" s="121"/>
      <c r="K15" s="121"/>
      <c r="L15" s="121"/>
      <c r="M15" s="121"/>
      <c r="N15" s="125"/>
      <c r="O15" s="125"/>
      <c r="P15" s="125"/>
      <c r="Q15" s="125"/>
      <c r="R15" s="125"/>
      <c r="S15" s="125"/>
      <c r="T15" s="125"/>
      <c r="U15" s="125"/>
      <c r="V15" s="126"/>
      <c r="W15" s="18"/>
    </row>
    <row r="16" spans="1:23" s="170" customFormat="1" ht="13.8" x14ac:dyDescent="0.25">
      <c r="A16" s="105"/>
      <c r="B16" s="106" t="s">
        <v>62</v>
      </c>
      <c r="C16" s="43"/>
      <c r="D16" s="122"/>
      <c r="E16" s="122"/>
      <c r="F16" s="122"/>
      <c r="G16" s="122"/>
      <c r="H16" s="122"/>
      <c r="I16" s="122"/>
      <c r="J16" s="122"/>
      <c r="K16" s="122"/>
      <c r="L16" s="122"/>
      <c r="M16" s="122"/>
      <c r="N16" s="122"/>
      <c r="O16" s="122"/>
      <c r="P16" s="122"/>
      <c r="Q16" s="122"/>
      <c r="R16" s="122"/>
      <c r="S16" s="122"/>
      <c r="T16" s="122"/>
      <c r="U16" s="122"/>
      <c r="V16" s="127"/>
      <c r="W16" s="18"/>
    </row>
    <row r="17" spans="1:23" s="170" customFormat="1" ht="13.8" x14ac:dyDescent="0.25">
      <c r="A17" s="105"/>
      <c r="B17" s="106" t="s">
        <v>3</v>
      </c>
      <c r="C17" s="43"/>
      <c r="D17" s="122"/>
      <c r="E17" s="122"/>
      <c r="F17" s="122"/>
      <c r="G17" s="122"/>
      <c r="H17" s="122"/>
      <c r="I17" s="122"/>
      <c r="J17" s="122"/>
      <c r="K17" s="122"/>
      <c r="L17" s="122"/>
      <c r="M17" s="122"/>
      <c r="N17" s="122"/>
      <c r="O17" s="122"/>
      <c r="P17" s="122"/>
      <c r="Q17" s="122"/>
      <c r="R17" s="122"/>
      <c r="S17" s="122"/>
      <c r="T17" s="122"/>
      <c r="U17" s="122"/>
      <c r="V17" s="127"/>
      <c r="W17" s="18"/>
    </row>
    <row r="18" spans="1:23" s="170" customFormat="1" thickBot="1" x14ac:dyDescent="0.3">
      <c r="A18" s="206"/>
      <c r="B18" s="207" t="s">
        <v>105</v>
      </c>
      <c r="C18" s="123"/>
      <c r="D18" s="124"/>
      <c r="E18" s="124"/>
      <c r="F18" s="124"/>
      <c r="G18" s="124"/>
      <c r="H18" s="124"/>
      <c r="I18" s="124"/>
      <c r="J18" s="124"/>
      <c r="K18" s="124"/>
      <c r="L18" s="124"/>
      <c r="M18" s="124"/>
      <c r="N18" s="124"/>
      <c r="O18" s="124"/>
      <c r="P18" s="124"/>
      <c r="Q18" s="124"/>
      <c r="R18" s="124"/>
      <c r="S18" s="124"/>
      <c r="T18" s="124"/>
      <c r="U18" s="124"/>
      <c r="V18" s="123"/>
      <c r="W18" s="18"/>
    </row>
    <row r="19" spans="1:23" s="170" customFormat="1" ht="13.8" x14ac:dyDescent="0.25">
      <c r="A19" s="105" t="s">
        <v>65</v>
      </c>
      <c r="B19" s="106"/>
      <c r="C19" s="18"/>
      <c r="D19" s="121"/>
      <c r="E19" s="121"/>
      <c r="F19" s="121"/>
      <c r="G19" s="121"/>
      <c r="H19" s="121"/>
      <c r="I19" s="121"/>
      <c r="J19" s="121"/>
      <c r="K19" s="121"/>
      <c r="L19" s="121"/>
      <c r="M19" s="121"/>
      <c r="N19" s="121"/>
      <c r="O19" s="121"/>
      <c r="P19" s="121"/>
      <c r="Q19" s="121"/>
      <c r="R19" s="121"/>
      <c r="S19" s="121"/>
      <c r="T19" s="121"/>
      <c r="U19" s="121"/>
      <c r="V19" s="18"/>
      <c r="W19" s="18"/>
    </row>
    <row r="20" spans="1:23" s="170" customFormat="1" ht="13.8" x14ac:dyDescent="0.25">
      <c r="A20" s="105"/>
      <c r="B20" s="106" t="s">
        <v>106</v>
      </c>
      <c r="C20" s="43"/>
      <c r="D20" s="122"/>
      <c r="E20" s="122"/>
      <c r="F20" s="122"/>
      <c r="G20" s="122"/>
      <c r="H20" s="122"/>
      <c r="I20" s="122"/>
      <c r="J20" s="122"/>
      <c r="K20" s="122"/>
      <c r="L20" s="122"/>
      <c r="M20" s="122"/>
      <c r="N20" s="122"/>
      <c r="O20" s="122"/>
      <c r="P20" s="122"/>
      <c r="Q20" s="122"/>
      <c r="R20" s="122"/>
      <c r="S20" s="122"/>
      <c r="T20" s="122"/>
      <c r="U20" s="122"/>
      <c r="V20" s="43"/>
      <c r="W20" s="18"/>
    </row>
    <row r="21" spans="1:23" s="170" customFormat="1" ht="13.8" x14ac:dyDescent="0.25">
      <c r="A21" s="105"/>
      <c r="B21" s="106" t="s">
        <v>88</v>
      </c>
      <c r="C21" s="43"/>
      <c r="D21" s="122"/>
      <c r="E21" s="122"/>
      <c r="F21" s="122"/>
      <c r="G21" s="122"/>
      <c r="H21" s="122"/>
      <c r="I21" s="122"/>
      <c r="J21" s="122"/>
      <c r="K21" s="122"/>
      <c r="L21" s="122"/>
      <c r="M21" s="122"/>
      <c r="N21" s="122"/>
      <c r="O21" s="122"/>
      <c r="P21" s="122"/>
      <c r="Q21" s="122"/>
      <c r="R21" s="122"/>
      <c r="S21" s="122"/>
      <c r="T21" s="122"/>
      <c r="U21" s="122"/>
      <c r="V21" s="43"/>
      <c r="W21" s="18"/>
    </row>
    <row r="22" spans="1:23" s="170" customFormat="1" ht="13.8" x14ac:dyDescent="0.25">
      <c r="A22" s="105"/>
      <c r="B22" s="106" t="s">
        <v>2</v>
      </c>
      <c r="C22" s="43"/>
      <c r="D22" s="122"/>
      <c r="E22" s="122"/>
      <c r="F22" s="122"/>
      <c r="G22" s="122"/>
      <c r="H22" s="122"/>
      <c r="I22" s="122"/>
      <c r="J22" s="122"/>
      <c r="K22" s="122"/>
      <c r="L22" s="122"/>
      <c r="M22" s="122"/>
      <c r="N22" s="122"/>
      <c r="O22" s="122"/>
      <c r="P22" s="122"/>
      <c r="Q22" s="122"/>
      <c r="R22" s="122"/>
      <c r="S22" s="122"/>
      <c r="T22" s="122"/>
      <c r="U22" s="122"/>
      <c r="V22" s="43"/>
      <c r="W22" s="18"/>
    </row>
    <row r="23" spans="1:23" s="170" customFormat="1" ht="13.8" x14ac:dyDescent="0.25">
      <c r="A23" s="18"/>
      <c r="B23" s="18"/>
      <c r="C23" s="18"/>
      <c r="D23" s="18"/>
      <c r="E23" s="18"/>
      <c r="F23" s="18"/>
      <c r="G23" s="18"/>
      <c r="H23" s="18"/>
      <c r="I23" s="18"/>
      <c r="J23" s="18"/>
      <c r="K23" s="18"/>
      <c r="L23" s="18"/>
      <c r="M23" s="18"/>
      <c r="N23" s="18"/>
      <c r="O23" s="18"/>
      <c r="P23" s="18"/>
      <c r="Q23" s="18"/>
      <c r="R23" s="18"/>
      <c r="S23" s="18"/>
      <c r="T23" s="18"/>
      <c r="U23" s="18"/>
      <c r="V23" s="18"/>
      <c r="W23" s="18"/>
    </row>
    <row r="24" spans="1:23" s="170" customFormat="1" ht="13.8" x14ac:dyDescent="0.25">
      <c r="A24" s="18"/>
      <c r="B24" s="18"/>
      <c r="C24" s="18"/>
      <c r="D24" s="18"/>
      <c r="E24" s="18"/>
      <c r="F24" s="18"/>
      <c r="G24" s="18"/>
      <c r="H24" s="18"/>
      <c r="I24" s="18"/>
      <c r="J24" s="18"/>
      <c r="K24" s="18"/>
      <c r="L24" s="18"/>
      <c r="M24" s="18"/>
      <c r="N24" s="18"/>
      <c r="O24" s="18"/>
      <c r="P24" s="18"/>
      <c r="Q24" s="18"/>
      <c r="R24" s="18"/>
      <c r="S24" s="18"/>
      <c r="T24" s="18"/>
      <c r="U24" s="18"/>
      <c r="V24" s="18"/>
      <c r="W24" s="18"/>
    </row>
    <row r="25" spans="1:23" s="170" customFormat="1" ht="13.8" x14ac:dyDescent="0.25">
      <c r="A25" s="30" t="s">
        <v>200</v>
      </c>
      <c r="B25" s="30" t="s">
        <v>199</v>
      </c>
      <c r="C25" s="30"/>
      <c r="D25" s="30"/>
      <c r="E25" s="30"/>
      <c r="F25" s="30"/>
      <c r="G25" s="30"/>
      <c r="H25" s="30"/>
      <c r="I25" s="30"/>
      <c r="J25" s="30"/>
      <c r="K25" s="30"/>
      <c r="L25" s="30"/>
      <c r="M25" s="30"/>
      <c r="N25" s="30"/>
      <c r="O25" s="30"/>
      <c r="P25" s="30"/>
      <c r="Q25" s="30"/>
      <c r="R25" s="30"/>
      <c r="S25" s="30"/>
      <c r="T25" s="30"/>
      <c r="U25" s="30"/>
      <c r="V25" s="30"/>
      <c r="W25" s="18"/>
    </row>
    <row r="26" spans="1:23" s="170" customFormat="1" ht="13.8" x14ac:dyDescent="0.25">
      <c r="A26" s="30"/>
      <c r="B26" s="30" t="s">
        <v>216</v>
      </c>
      <c r="C26" s="30"/>
      <c r="D26" s="30"/>
      <c r="E26" s="30"/>
      <c r="F26" s="30"/>
      <c r="G26" s="30"/>
      <c r="H26" s="30"/>
      <c r="I26" s="30"/>
      <c r="J26" s="30"/>
      <c r="K26" s="30"/>
      <c r="L26" s="30"/>
      <c r="M26" s="30"/>
      <c r="N26" s="30"/>
      <c r="O26" s="30"/>
      <c r="P26" s="30"/>
      <c r="Q26" s="30"/>
      <c r="R26" s="30"/>
      <c r="S26" s="30"/>
      <c r="T26" s="30"/>
      <c r="U26" s="30"/>
      <c r="V26" s="30"/>
      <c r="W26" s="18"/>
    </row>
    <row r="27" spans="1:23" s="170" customFormat="1" ht="13.8" x14ac:dyDescent="0.25">
      <c r="A27" s="18"/>
      <c r="B27" s="18"/>
      <c r="C27" s="18"/>
      <c r="D27" s="18"/>
      <c r="E27" s="18"/>
      <c r="F27" s="18"/>
      <c r="G27" s="18"/>
      <c r="H27" s="18"/>
      <c r="I27" s="18"/>
      <c r="J27" s="18"/>
      <c r="K27" s="18"/>
      <c r="L27" s="18"/>
      <c r="M27" s="18"/>
      <c r="N27" s="18"/>
      <c r="O27" s="18"/>
      <c r="P27" s="18"/>
      <c r="Q27" s="18"/>
      <c r="R27" s="18"/>
      <c r="S27" s="18"/>
      <c r="T27" s="18"/>
      <c r="U27" s="18"/>
      <c r="V27" s="18"/>
      <c r="W27" s="18"/>
    </row>
    <row r="28" spans="1:23" s="170" customFormat="1" ht="13.8" x14ac:dyDescent="0.25">
      <c r="A28" s="18"/>
      <c r="B28" s="18"/>
      <c r="C28" s="18"/>
      <c r="D28" s="18"/>
      <c r="E28" s="18"/>
      <c r="F28" s="18"/>
      <c r="G28" s="18"/>
      <c r="H28" s="18"/>
      <c r="I28" s="18"/>
      <c r="J28" s="18"/>
      <c r="K28" s="18"/>
      <c r="L28" s="18"/>
      <c r="M28" s="18"/>
      <c r="N28" s="18"/>
      <c r="O28" s="18"/>
      <c r="P28" s="18"/>
      <c r="Q28" s="18"/>
      <c r="R28" s="18"/>
      <c r="S28" s="18"/>
      <c r="T28" s="18"/>
      <c r="U28" s="18"/>
      <c r="V28" s="18"/>
      <c r="W28" s="18"/>
    </row>
    <row r="29" spans="1:23" s="170" customFormat="1" ht="13.8" x14ac:dyDescent="0.25"/>
    <row r="30" spans="1:23" s="170" customFormat="1" ht="13.8" x14ac:dyDescent="0.25"/>
    <row r="31" spans="1:23" s="170" customFormat="1" ht="13.8" x14ac:dyDescent="0.25"/>
    <row r="32" spans="1:23" s="170" customFormat="1" ht="13.8" x14ac:dyDescent="0.25"/>
    <row r="33" s="170" customFormat="1" ht="13.8" x14ac:dyDescent="0.25"/>
    <row r="34" s="170" customFormat="1" ht="13.8" x14ac:dyDescent="0.25"/>
    <row r="35" s="170" customFormat="1" ht="13.8" x14ac:dyDescent="0.25"/>
    <row r="36" s="170" customFormat="1" ht="13.8" x14ac:dyDescent="0.25"/>
  </sheetData>
  <phoneticPr fontId="4" type="noConversion"/>
  <pageMargins left="0.17" right="0.17" top="0.65" bottom="0.65" header="0.5" footer="0.5"/>
  <pageSetup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E4ADD-32B7-4149-8BC7-1F47C2D795B2}">
  <sheetPr codeName="Sheet8">
    <pageSetUpPr fitToPage="1"/>
  </sheetPr>
  <dimension ref="A1:AD49"/>
  <sheetViews>
    <sheetView view="pageBreakPreview" zoomScale="60" zoomScaleNormal="75" workbookViewId="0">
      <selection activeCell="Z9" sqref="Z9"/>
    </sheetView>
  </sheetViews>
  <sheetFormatPr defaultRowHeight="14.4" x14ac:dyDescent="0.3"/>
  <cols>
    <col min="1" max="1" width="4.109375" customWidth="1"/>
    <col min="2" max="2" width="22" customWidth="1"/>
    <col min="3" max="3" width="16.33203125" customWidth="1"/>
    <col min="4" max="23" width="7" customWidth="1"/>
  </cols>
  <sheetData>
    <row r="1" spans="1:30" s="168" customFormat="1" ht="15.6" x14ac:dyDescent="0.3">
      <c r="A1" s="246" t="s">
        <v>236</v>
      </c>
      <c r="B1" s="53"/>
    </row>
    <row r="2" spans="1:30" s="168" customFormat="1" ht="15.6" x14ac:dyDescent="0.3">
      <c r="A2" s="246" t="s">
        <v>125</v>
      </c>
      <c r="B2" s="53"/>
    </row>
    <row r="3" spans="1:30" s="168" customFormat="1" ht="15.6" x14ac:dyDescent="0.3">
      <c r="A3" s="246">
        <f>+'Facility Data'!C5</f>
        <v>0</v>
      </c>
      <c r="B3" s="53"/>
    </row>
    <row r="4" spans="1:30" s="168" customFormat="1" ht="15.6" x14ac:dyDescent="0.3">
      <c r="A4" s="246" t="s">
        <v>123</v>
      </c>
    </row>
    <row r="5" spans="1:30" s="170" customFormat="1" ht="13.8" x14ac:dyDescent="0.25">
      <c r="O5" s="18"/>
      <c r="P5" s="18"/>
      <c r="Q5" s="18"/>
      <c r="R5" s="18"/>
      <c r="S5" s="18"/>
      <c r="T5" s="18"/>
      <c r="U5" s="18"/>
      <c r="V5" s="18"/>
      <c r="W5" s="18"/>
      <c r="X5" s="18"/>
      <c r="Y5" s="18"/>
      <c r="Z5" s="18"/>
      <c r="AA5" s="18"/>
      <c r="AB5" s="18"/>
      <c r="AC5" s="18"/>
      <c r="AD5" s="18"/>
    </row>
    <row r="6" spans="1:30" s="170" customFormat="1" ht="13.8" x14ac:dyDescent="0.25">
      <c r="A6" s="96"/>
      <c r="B6" s="98"/>
      <c r="C6" s="73" t="s">
        <v>111</v>
      </c>
      <c r="D6" s="96" t="s">
        <v>124</v>
      </c>
      <c r="E6" s="96"/>
      <c r="F6" s="96"/>
      <c r="G6" s="96"/>
      <c r="H6" s="96"/>
      <c r="I6" s="96"/>
      <c r="J6" s="96"/>
      <c r="K6" s="96"/>
      <c r="L6" s="96"/>
      <c r="M6" s="96"/>
      <c r="N6" s="96"/>
      <c r="O6" s="208"/>
      <c r="P6" s="208"/>
      <c r="Q6" s="208"/>
      <c r="R6" s="208"/>
      <c r="S6" s="96"/>
      <c r="T6" s="96"/>
      <c r="U6" s="96"/>
      <c r="V6" s="96"/>
      <c r="W6" s="96"/>
      <c r="X6" s="18"/>
      <c r="Y6" s="18"/>
      <c r="Z6" s="18"/>
      <c r="AA6" s="18"/>
      <c r="AB6" s="18"/>
      <c r="AC6" s="18"/>
      <c r="AD6" s="18"/>
    </row>
    <row r="7" spans="1:30" s="170" customFormat="1" thickBot="1" x14ac:dyDescent="0.3">
      <c r="A7" s="100" t="s">
        <v>110</v>
      </c>
      <c r="B7" s="101"/>
      <c r="C7" s="104" t="s">
        <v>112</v>
      </c>
      <c r="D7" s="228">
        <f>+'Facility Data'!E9+1</f>
        <v>1</v>
      </c>
      <c r="E7" s="229">
        <f t="shared" ref="E7:W7" si="0">+D7+1</f>
        <v>2</v>
      </c>
      <c r="F7" s="229">
        <f t="shared" si="0"/>
        <v>3</v>
      </c>
      <c r="G7" s="229">
        <f t="shared" si="0"/>
        <v>4</v>
      </c>
      <c r="H7" s="229">
        <f t="shared" si="0"/>
        <v>5</v>
      </c>
      <c r="I7" s="229">
        <f t="shared" si="0"/>
        <v>6</v>
      </c>
      <c r="J7" s="229">
        <f t="shared" si="0"/>
        <v>7</v>
      </c>
      <c r="K7" s="229">
        <f t="shared" si="0"/>
        <v>8</v>
      </c>
      <c r="L7" s="229">
        <f t="shared" si="0"/>
        <v>9</v>
      </c>
      <c r="M7" s="229">
        <f t="shared" si="0"/>
        <v>10</v>
      </c>
      <c r="N7" s="229">
        <f t="shared" si="0"/>
        <v>11</v>
      </c>
      <c r="O7" s="229">
        <f t="shared" si="0"/>
        <v>12</v>
      </c>
      <c r="P7" s="229">
        <f t="shared" si="0"/>
        <v>13</v>
      </c>
      <c r="Q7" s="229">
        <f t="shared" si="0"/>
        <v>14</v>
      </c>
      <c r="R7" s="229">
        <f t="shared" si="0"/>
        <v>15</v>
      </c>
      <c r="S7" s="229">
        <f t="shared" si="0"/>
        <v>16</v>
      </c>
      <c r="T7" s="229">
        <f t="shared" si="0"/>
        <v>17</v>
      </c>
      <c r="U7" s="229">
        <f t="shared" si="0"/>
        <v>18</v>
      </c>
      <c r="V7" s="229">
        <f t="shared" si="0"/>
        <v>19</v>
      </c>
      <c r="W7" s="230">
        <f t="shared" si="0"/>
        <v>20</v>
      </c>
      <c r="X7" s="18"/>
      <c r="Y7" s="18"/>
      <c r="Z7" s="18"/>
      <c r="AA7" s="18"/>
      <c r="AB7" s="18"/>
      <c r="AC7" s="18"/>
      <c r="AD7" s="18"/>
    </row>
    <row r="8" spans="1:30" s="170" customFormat="1" ht="13.8" x14ac:dyDescent="0.25">
      <c r="A8" s="105" t="s">
        <v>93</v>
      </c>
      <c r="B8" s="106"/>
      <c r="C8" s="18"/>
      <c r="D8" s="209"/>
      <c r="E8" s="121"/>
      <c r="F8" s="121"/>
      <c r="G8" s="121"/>
      <c r="H8" s="121"/>
      <c r="I8" s="121"/>
      <c r="J8" s="121"/>
      <c r="K8" s="121"/>
      <c r="L8" s="121"/>
      <c r="M8" s="121"/>
      <c r="N8" s="121"/>
      <c r="O8" s="121"/>
      <c r="P8" s="121"/>
      <c r="Q8" s="121"/>
      <c r="R8" s="121"/>
      <c r="S8" s="121"/>
      <c r="T8" s="121"/>
      <c r="U8" s="121"/>
      <c r="V8" s="121"/>
      <c r="W8" s="18"/>
      <c r="X8" s="18"/>
      <c r="Y8" s="18"/>
      <c r="Z8" s="18"/>
      <c r="AA8" s="18"/>
      <c r="AB8" s="18"/>
      <c r="AC8" s="18"/>
      <c r="AD8" s="18"/>
    </row>
    <row r="9" spans="1:30" s="170" customFormat="1" ht="13.8" x14ac:dyDescent="0.25">
      <c r="A9" s="105"/>
      <c r="B9" s="106" t="s">
        <v>89</v>
      </c>
      <c r="C9" s="153">
        <f>+'Current Peak Demand'!E9</f>
        <v>0</v>
      </c>
      <c r="D9" s="210">
        <f>ROUND(+C9+(C9*'Future Growth'!C9),0)</f>
        <v>0</v>
      </c>
      <c r="E9" s="156">
        <f>ROUND(D9+(D9*'Future Growth'!D9),0)</f>
        <v>0</v>
      </c>
      <c r="F9" s="156">
        <f>ROUND(E9+(E9*'Future Growth'!E9),0)</f>
        <v>0</v>
      </c>
      <c r="G9" s="156">
        <f>ROUND(F9+(F9*'Future Growth'!F9),0)</f>
        <v>0</v>
      </c>
      <c r="H9" s="156">
        <f>ROUND(G9+(G9*'Future Growth'!G9),0)</f>
        <v>0</v>
      </c>
      <c r="I9" s="156">
        <f>ROUND(H9+(H9*'Future Growth'!H9),0)</f>
        <v>0</v>
      </c>
      <c r="J9" s="156">
        <f>ROUND(I9+(I9*'Future Growth'!I9),0)</f>
        <v>0</v>
      </c>
      <c r="K9" s="156">
        <f>ROUND(J9+(J9*'Future Growth'!J9),0)</f>
        <v>0</v>
      </c>
      <c r="L9" s="156">
        <f>ROUND(K9+(K9*'Future Growth'!K9),0)</f>
        <v>0</v>
      </c>
      <c r="M9" s="156">
        <f>ROUND(L9+(L9*'Future Growth'!L9),0)</f>
        <v>0</v>
      </c>
      <c r="N9" s="156">
        <f>ROUND(M9+(M9*'Future Growth'!M9),0)</f>
        <v>0</v>
      </c>
      <c r="O9" s="156">
        <f>ROUND(N9+(N9*'Future Growth'!N9),0)</f>
        <v>0</v>
      </c>
      <c r="P9" s="156">
        <f>ROUND(O9+(O9*'Future Growth'!O9),0)</f>
        <v>0</v>
      </c>
      <c r="Q9" s="156">
        <f>ROUND(P9+(P9*'Future Growth'!P9),0)</f>
        <v>0</v>
      </c>
      <c r="R9" s="156">
        <f>ROUND(Q9+(Q9*'Future Growth'!Q9),0)</f>
        <v>0</v>
      </c>
      <c r="S9" s="156">
        <f>ROUND(R9+(R9*'Future Growth'!R9),0)</f>
        <v>0</v>
      </c>
      <c r="T9" s="156">
        <f>ROUND(S9+(S9*'Future Growth'!S9),0)</f>
        <v>0</v>
      </c>
      <c r="U9" s="156">
        <f>ROUND(T9+(T9*'Future Growth'!T9),0)</f>
        <v>0</v>
      </c>
      <c r="V9" s="156">
        <f>ROUND(U9+(U9*'Future Growth'!U9),0)</f>
        <v>0</v>
      </c>
      <c r="W9" s="154">
        <f>ROUND(V9+(V9*'Future Growth'!V9),0)</f>
        <v>0</v>
      </c>
      <c r="X9" s="18"/>
      <c r="Y9" s="18"/>
      <c r="Z9" s="18"/>
      <c r="AA9" s="18"/>
      <c r="AB9" s="18"/>
      <c r="AC9" s="18"/>
      <c r="AD9" s="18"/>
    </row>
    <row r="10" spans="1:30" s="170" customFormat="1" ht="13.8" x14ac:dyDescent="0.25">
      <c r="A10" s="105"/>
      <c r="B10" s="106" t="s">
        <v>90</v>
      </c>
      <c r="C10" s="153">
        <f>+'Current Peak Demand'!E10</f>
        <v>0</v>
      </c>
      <c r="D10" s="210">
        <f>ROUND(+C10+(C10*'Future Growth'!C10),0)</f>
        <v>0</v>
      </c>
      <c r="E10" s="156">
        <f>ROUND(D10+(D10*'Future Growth'!D10),0)</f>
        <v>0</v>
      </c>
      <c r="F10" s="156">
        <f>ROUND(E10+(E10*'Future Growth'!E10),0)</f>
        <v>0</v>
      </c>
      <c r="G10" s="156">
        <f>ROUND(F10+(F10*'Future Growth'!F10),0)</f>
        <v>0</v>
      </c>
      <c r="H10" s="156">
        <f>ROUND(G10+(G10*'Future Growth'!G10),0)</f>
        <v>0</v>
      </c>
      <c r="I10" s="156">
        <f>ROUND(H10+(H10*'Future Growth'!H10),0)</f>
        <v>0</v>
      </c>
      <c r="J10" s="156">
        <f>ROUND(I10+(I10*'Future Growth'!I10),0)</f>
        <v>0</v>
      </c>
      <c r="K10" s="156">
        <f>ROUND(J10+(J10*'Future Growth'!J10),0)</f>
        <v>0</v>
      </c>
      <c r="L10" s="156">
        <f>ROUND(K10+(K10*'Future Growth'!K10),0)</f>
        <v>0</v>
      </c>
      <c r="M10" s="156">
        <f>ROUND(L10+(L10*'Future Growth'!L10),0)</f>
        <v>0</v>
      </c>
      <c r="N10" s="156">
        <f>ROUND(M10+(M10*'Future Growth'!M10),0)</f>
        <v>0</v>
      </c>
      <c r="O10" s="156">
        <f>ROUND(N10+(N10*'Future Growth'!N10),0)</f>
        <v>0</v>
      </c>
      <c r="P10" s="156">
        <f>ROUND(O10+(O10*'Future Growth'!O10),0)</f>
        <v>0</v>
      </c>
      <c r="Q10" s="156">
        <f>ROUND(P10+(P10*'Future Growth'!P10),0)</f>
        <v>0</v>
      </c>
      <c r="R10" s="156">
        <f>ROUND(Q10+(Q10*'Future Growth'!Q10),0)</f>
        <v>0</v>
      </c>
      <c r="S10" s="156">
        <f>ROUND(R10+(R10*'Future Growth'!R10),0)</f>
        <v>0</v>
      </c>
      <c r="T10" s="156">
        <f>ROUND(S10+(S10*'Future Growth'!S10),0)</f>
        <v>0</v>
      </c>
      <c r="U10" s="156">
        <f>ROUND(T10+(T10*'Future Growth'!T10),0)</f>
        <v>0</v>
      </c>
      <c r="V10" s="156">
        <f>ROUND(U10+(U10*'Future Growth'!U10),0)</f>
        <v>0</v>
      </c>
      <c r="W10" s="154">
        <f>ROUND(V10+(V10*'Future Growth'!V10),0)</f>
        <v>0</v>
      </c>
      <c r="X10" s="18"/>
      <c r="Y10" s="18"/>
      <c r="Z10" s="18"/>
      <c r="AA10" s="18"/>
      <c r="AB10" s="18"/>
      <c r="AC10" s="18"/>
      <c r="AD10" s="18"/>
    </row>
    <row r="11" spans="1:30" s="170" customFormat="1" ht="13.8" x14ac:dyDescent="0.25">
      <c r="A11" s="105"/>
      <c r="B11" s="106" t="s">
        <v>5</v>
      </c>
      <c r="C11" s="153">
        <f>+'Current Peak Demand'!E11</f>
        <v>0</v>
      </c>
      <c r="D11" s="210">
        <f>ROUND(+C11+(C11*'Future Growth'!C11),0)</f>
        <v>0</v>
      </c>
      <c r="E11" s="156">
        <f>ROUND(D11+(D11*'Future Growth'!D11),0)</f>
        <v>0</v>
      </c>
      <c r="F11" s="156">
        <f>ROUND(E11+(E11*'Future Growth'!E11),0)</f>
        <v>0</v>
      </c>
      <c r="G11" s="156">
        <f>ROUND(F11+(F11*'Future Growth'!F11),0)</f>
        <v>0</v>
      </c>
      <c r="H11" s="156">
        <f>ROUND(G11+(G11*'Future Growth'!G11),0)</f>
        <v>0</v>
      </c>
      <c r="I11" s="156">
        <f>ROUND(H11+(H11*'Future Growth'!H11),0)</f>
        <v>0</v>
      </c>
      <c r="J11" s="156">
        <f>ROUND(I11+(I11*'Future Growth'!I11),0)</f>
        <v>0</v>
      </c>
      <c r="K11" s="156">
        <f>ROUND(J11+(J11*'Future Growth'!J11),0)</f>
        <v>0</v>
      </c>
      <c r="L11" s="156">
        <f>ROUND(K11+(K11*'Future Growth'!K11),0)</f>
        <v>0</v>
      </c>
      <c r="M11" s="156">
        <f>ROUND(L11+(L11*'Future Growth'!L11),0)</f>
        <v>0</v>
      </c>
      <c r="N11" s="156">
        <f>ROUND(M11+(M11*'Future Growth'!M11),0)</f>
        <v>0</v>
      </c>
      <c r="O11" s="156">
        <f>ROUND(N11+(N11*'Future Growth'!N11),0)</f>
        <v>0</v>
      </c>
      <c r="P11" s="156">
        <f>ROUND(O11+(O11*'Future Growth'!O11),0)</f>
        <v>0</v>
      </c>
      <c r="Q11" s="156">
        <f>ROUND(P11+(P11*'Future Growth'!P11),0)</f>
        <v>0</v>
      </c>
      <c r="R11" s="156">
        <f>ROUND(Q11+(Q11*'Future Growth'!Q11),0)</f>
        <v>0</v>
      </c>
      <c r="S11" s="156">
        <f>ROUND(R11+(R11*'Future Growth'!R11),0)</f>
        <v>0</v>
      </c>
      <c r="T11" s="156">
        <f>ROUND(S11+(S11*'Future Growth'!S11),0)</f>
        <v>0</v>
      </c>
      <c r="U11" s="156">
        <f>ROUND(T11+(T11*'Future Growth'!T11),0)</f>
        <v>0</v>
      </c>
      <c r="V11" s="156">
        <f>ROUND(U11+(U11*'Future Growth'!U11),0)</f>
        <v>0</v>
      </c>
      <c r="W11" s="154">
        <f>ROUND(V11+(V11*'Future Growth'!V11),0)</f>
        <v>0</v>
      </c>
      <c r="X11" s="18"/>
      <c r="Y11" s="18"/>
      <c r="Z11" s="18"/>
      <c r="AA11" s="18"/>
      <c r="AB11" s="18"/>
      <c r="AC11" s="18"/>
      <c r="AD11" s="18"/>
    </row>
    <row r="12" spans="1:30" s="170" customFormat="1" ht="13.8" x14ac:dyDescent="0.25">
      <c r="A12" s="105"/>
      <c r="B12" s="106" t="s">
        <v>87</v>
      </c>
      <c r="C12" s="153">
        <f>+'Current Peak Demand'!E12</f>
        <v>0</v>
      </c>
      <c r="D12" s="210">
        <f>ROUND(+C12+(C12*'Future Growth'!C12),0)</f>
        <v>0</v>
      </c>
      <c r="E12" s="156">
        <f>ROUND(D12+(D12*'Future Growth'!D12),0)</f>
        <v>0</v>
      </c>
      <c r="F12" s="156">
        <f>ROUND(E12+(E12*'Future Growth'!E12),0)</f>
        <v>0</v>
      </c>
      <c r="G12" s="156">
        <f>ROUND(F12+(F12*'Future Growth'!F12),0)</f>
        <v>0</v>
      </c>
      <c r="H12" s="156">
        <f>ROUND(G12+(G12*'Future Growth'!G12),0)</f>
        <v>0</v>
      </c>
      <c r="I12" s="156">
        <f>ROUND(H12+(H12*'Future Growth'!H12),0)</f>
        <v>0</v>
      </c>
      <c r="J12" s="156">
        <f>ROUND(I12+(I12*'Future Growth'!I12),0)</f>
        <v>0</v>
      </c>
      <c r="K12" s="156">
        <f>ROUND(J12+(J12*'Future Growth'!J12),0)</f>
        <v>0</v>
      </c>
      <c r="L12" s="156">
        <f>ROUND(K12+(K12*'Future Growth'!K12),0)</f>
        <v>0</v>
      </c>
      <c r="M12" s="156">
        <f>ROUND(L12+(L12*'Future Growth'!L12),0)</f>
        <v>0</v>
      </c>
      <c r="N12" s="156">
        <f>ROUND(M12+(M12*'Future Growth'!M12),0)</f>
        <v>0</v>
      </c>
      <c r="O12" s="156">
        <f>ROUND(N12+(N12*'Future Growth'!N12),0)</f>
        <v>0</v>
      </c>
      <c r="P12" s="156">
        <f>ROUND(O12+(O12*'Future Growth'!O12),0)</f>
        <v>0</v>
      </c>
      <c r="Q12" s="156">
        <f>ROUND(P12+(P12*'Future Growth'!P12),0)</f>
        <v>0</v>
      </c>
      <c r="R12" s="156">
        <f>ROUND(Q12+(Q12*'Future Growth'!Q12),0)</f>
        <v>0</v>
      </c>
      <c r="S12" s="156">
        <f>ROUND(R12+(R12*'Future Growth'!R12),0)</f>
        <v>0</v>
      </c>
      <c r="T12" s="156">
        <f>ROUND(S12+(S12*'Future Growth'!S12),0)</f>
        <v>0</v>
      </c>
      <c r="U12" s="156">
        <f>ROUND(T12+(T12*'Future Growth'!T12),0)</f>
        <v>0</v>
      </c>
      <c r="V12" s="156">
        <f>ROUND(U12+(U12*'Future Growth'!U12),0)</f>
        <v>0</v>
      </c>
      <c r="W12" s="154">
        <f>ROUND(V12+(V12*'Future Growth'!V12),0)</f>
        <v>0</v>
      </c>
      <c r="X12" s="18"/>
      <c r="Y12" s="18"/>
      <c r="Z12" s="18"/>
      <c r="AA12" s="18"/>
      <c r="AB12" s="18"/>
      <c r="AC12" s="18"/>
      <c r="AD12" s="18"/>
    </row>
    <row r="13" spans="1:30" s="170" customFormat="1" ht="13.8" x14ac:dyDescent="0.25">
      <c r="A13" s="105"/>
      <c r="B13" s="106" t="s">
        <v>1</v>
      </c>
      <c r="C13" s="153">
        <f>+'Current Peak Demand'!E13</f>
        <v>0</v>
      </c>
      <c r="D13" s="210">
        <f>ROUND(+C13+(C13*'Future Growth'!C13),0)</f>
        <v>0</v>
      </c>
      <c r="E13" s="156">
        <f>ROUND(D13+(D13*'Future Growth'!D13),0)</f>
        <v>0</v>
      </c>
      <c r="F13" s="156">
        <f>ROUND(E13+(E13*'Future Growth'!E13),0)</f>
        <v>0</v>
      </c>
      <c r="G13" s="156">
        <f>ROUND(F13+(F13*'Future Growth'!F13),0)</f>
        <v>0</v>
      </c>
      <c r="H13" s="156">
        <f>ROUND(G13+(G13*'Future Growth'!G13),0)</f>
        <v>0</v>
      </c>
      <c r="I13" s="156">
        <f>ROUND(H13+(H13*'Future Growth'!H13),0)</f>
        <v>0</v>
      </c>
      <c r="J13" s="156">
        <f>ROUND(I13+(I13*'Future Growth'!I13),0)</f>
        <v>0</v>
      </c>
      <c r="K13" s="156">
        <f>ROUND(J13+(J13*'Future Growth'!J13),0)</f>
        <v>0</v>
      </c>
      <c r="L13" s="156">
        <f>ROUND(K13+(K13*'Future Growth'!K13),0)</f>
        <v>0</v>
      </c>
      <c r="M13" s="156">
        <f>ROUND(L13+(L13*'Future Growth'!L13),0)</f>
        <v>0</v>
      </c>
      <c r="N13" s="156">
        <f>ROUND(M13+(M13*'Future Growth'!M13),0)</f>
        <v>0</v>
      </c>
      <c r="O13" s="156">
        <f>ROUND(N13+(N13*'Future Growth'!N13),0)</f>
        <v>0</v>
      </c>
      <c r="P13" s="156">
        <f>ROUND(O13+(O13*'Future Growth'!O13),0)</f>
        <v>0</v>
      </c>
      <c r="Q13" s="156">
        <f>ROUND(P13+(P13*'Future Growth'!P13),0)</f>
        <v>0</v>
      </c>
      <c r="R13" s="156">
        <f>ROUND(Q13+(Q13*'Future Growth'!Q13),0)</f>
        <v>0</v>
      </c>
      <c r="S13" s="156">
        <f>ROUND(R13+(R13*'Future Growth'!R13),0)</f>
        <v>0</v>
      </c>
      <c r="T13" s="156">
        <f>ROUND(S13+(S13*'Future Growth'!S13),0)</f>
        <v>0</v>
      </c>
      <c r="U13" s="156">
        <f>ROUND(T13+(T13*'Future Growth'!T13),0)</f>
        <v>0</v>
      </c>
      <c r="V13" s="156">
        <f>ROUND(U13+(U13*'Future Growth'!U13),0)</f>
        <v>0</v>
      </c>
      <c r="W13" s="154">
        <f>ROUND(V13+(V13*'Future Growth'!V13),0)</f>
        <v>0</v>
      </c>
      <c r="X13" s="18"/>
      <c r="Y13" s="18"/>
      <c r="Z13" s="18"/>
      <c r="AA13" s="18"/>
      <c r="AB13" s="18"/>
      <c r="AC13" s="18"/>
      <c r="AD13" s="18"/>
    </row>
    <row r="14" spans="1:30" s="170" customFormat="1" ht="13.8" x14ac:dyDescent="0.25">
      <c r="A14" s="109"/>
      <c r="B14" s="106" t="s">
        <v>91</v>
      </c>
      <c r="C14" s="153">
        <f>+'Current Peak Demand'!E14</f>
        <v>0</v>
      </c>
      <c r="D14" s="210">
        <f>ROUND(+C14+(C14*'Future Growth'!C14),0)</f>
        <v>0</v>
      </c>
      <c r="E14" s="156">
        <f>ROUND(D14+(D14*'Future Growth'!D14),0)</f>
        <v>0</v>
      </c>
      <c r="F14" s="156">
        <f>ROUND(E14+(E14*'Future Growth'!E14),0)</f>
        <v>0</v>
      </c>
      <c r="G14" s="156">
        <f>ROUND(F14+(F14*'Future Growth'!F14),0)</f>
        <v>0</v>
      </c>
      <c r="H14" s="156">
        <f>ROUND(G14+(G14*'Future Growth'!G14),0)</f>
        <v>0</v>
      </c>
      <c r="I14" s="156">
        <f>ROUND(H14+(H14*'Future Growth'!H14),0)</f>
        <v>0</v>
      </c>
      <c r="J14" s="156">
        <f>ROUND(I14+(I14*'Future Growth'!I14),0)</f>
        <v>0</v>
      </c>
      <c r="K14" s="156">
        <f>ROUND(J14+(J14*'Future Growth'!J14),0)</f>
        <v>0</v>
      </c>
      <c r="L14" s="156">
        <f>ROUND(K14+(K14*'Future Growth'!K14),0)</f>
        <v>0</v>
      </c>
      <c r="M14" s="156">
        <f>ROUND(L14+(L14*'Future Growth'!L14),0)</f>
        <v>0</v>
      </c>
      <c r="N14" s="156">
        <f>ROUND(M14+(M14*'Future Growth'!M14),0)</f>
        <v>0</v>
      </c>
      <c r="O14" s="156">
        <f>ROUND(N14+(N14*'Future Growth'!N14),0)</f>
        <v>0</v>
      </c>
      <c r="P14" s="156">
        <f>ROUND(O14+(O14*'Future Growth'!O14),0)</f>
        <v>0</v>
      </c>
      <c r="Q14" s="156">
        <f>ROUND(P14+(P14*'Future Growth'!P14),0)</f>
        <v>0</v>
      </c>
      <c r="R14" s="156">
        <f>ROUND(Q14+(Q14*'Future Growth'!Q14),0)</f>
        <v>0</v>
      </c>
      <c r="S14" s="156">
        <f>ROUND(R14+(R14*'Future Growth'!R14),0)</f>
        <v>0</v>
      </c>
      <c r="T14" s="156">
        <f>ROUND(S14+(S14*'Future Growth'!S14),0)</f>
        <v>0</v>
      </c>
      <c r="U14" s="156">
        <f>ROUND(T14+(T14*'Future Growth'!T14),0)</f>
        <v>0</v>
      </c>
      <c r="V14" s="156">
        <f>ROUND(U14+(U14*'Future Growth'!U14),0)</f>
        <v>0</v>
      </c>
      <c r="W14" s="154">
        <f>ROUND(V14+(V14*'Future Growth'!V14),0)</f>
        <v>0</v>
      </c>
      <c r="X14" s="18"/>
      <c r="Y14" s="18"/>
      <c r="Z14" s="18"/>
      <c r="AA14" s="18"/>
      <c r="AB14" s="18"/>
      <c r="AC14" s="18"/>
      <c r="AD14" s="18"/>
    </row>
    <row r="15" spans="1:30" s="170" customFormat="1" thickBot="1" x14ac:dyDescent="0.3">
      <c r="A15" s="110" t="s">
        <v>107</v>
      </c>
      <c r="B15" s="111"/>
      <c r="C15" s="211">
        <f>SUM(C9:C14)</f>
        <v>0</v>
      </c>
      <c r="D15" s="212">
        <f t="shared" ref="D15:W15" si="1">SUM(D9:D14)</f>
        <v>0</v>
      </c>
      <c r="E15" s="152">
        <f t="shared" si="1"/>
        <v>0</v>
      </c>
      <c r="F15" s="152">
        <f t="shared" si="1"/>
        <v>0</v>
      </c>
      <c r="G15" s="152">
        <f t="shared" si="1"/>
        <v>0</v>
      </c>
      <c r="H15" s="152">
        <f t="shared" si="1"/>
        <v>0</v>
      </c>
      <c r="I15" s="152">
        <f t="shared" si="1"/>
        <v>0</v>
      </c>
      <c r="J15" s="152">
        <f t="shared" si="1"/>
        <v>0</v>
      </c>
      <c r="K15" s="152">
        <f t="shared" si="1"/>
        <v>0</v>
      </c>
      <c r="L15" s="152">
        <f t="shared" si="1"/>
        <v>0</v>
      </c>
      <c r="M15" s="152">
        <f t="shared" si="1"/>
        <v>0</v>
      </c>
      <c r="N15" s="152">
        <f t="shared" si="1"/>
        <v>0</v>
      </c>
      <c r="O15" s="152">
        <f t="shared" si="1"/>
        <v>0</v>
      </c>
      <c r="P15" s="152">
        <f t="shared" si="1"/>
        <v>0</v>
      </c>
      <c r="Q15" s="152">
        <f t="shared" si="1"/>
        <v>0</v>
      </c>
      <c r="R15" s="152">
        <f t="shared" si="1"/>
        <v>0</v>
      </c>
      <c r="S15" s="152">
        <f t="shared" si="1"/>
        <v>0</v>
      </c>
      <c r="T15" s="152">
        <f t="shared" si="1"/>
        <v>0</v>
      </c>
      <c r="U15" s="152">
        <f t="shared" si="1"/>
        <v>0</v>
      </c>
      <c r="V15" s="152">
        <f t="shared" si="1"/>
        <v>0</v>
      </c>
      <c r="W15" s="151">
        <f t="shared" si="1"/>
        <v>0</v>
      </c>
      <c r="X15" s="18"/>
      <c r="Y15" s="18"/>
      <c r="Z15" s="18"/>
      <c r="AA15" s="18"/>
      <c r="AB15" s="18"/>
      <c r="AC15" s="18"/>
      <c r="AD15" s="18"/>
    </row>
    <row r="16" spans="1:30" s="170" customFormat="1" thickTop="1" x14ac:dyDescent="0.25">
      <c r="A16" s="105" t="s">
        <v>92</v>
      </c>
      <c r="B16" s="106"/>
      <c r="C16" s="153"/>
      <c r="D16" s="210"/>
      <c r="E16" s="156"/>
      <c r="F16" s="156"/>
      <c r="G16" s="156"/>
      <c r="H16" s="156"/>
      <c r="I16" s="156"/>
      <c r="J16" s="156"/>
      <c r="K16" s="156"/>
      <c r="L16" s="156"/>
      <c r="M16" s="156"/>
      <c r="N16" s="156"/>
      <c r="O16" s="156"/>
      <c r="P16" s="156"/>
      <c r="Q16" s="156"/>
      <c r="R16" s="156"/>
      <c r="S16" s="156"/>
      <c r="T16" s="156"/>
      <c r="U16" s="156"/>
      <c r="V16" s="156"/>
      <c r="W16" s="154"/>
      <c r="X16" s="18"/>
      <c r="Y16" s="18"/>
      <c r="Z16" s="18"/>
      <c r="AA16" s="18"/>
      <c r="AB16" s="18"/>
      <c r="AC16" s="18"/>
      <c r="AD16" s="18"/>
    </row>
    <row r="17" spans="1:30" s="170" customFormat="1" ht="13.8" x14ac:dyDescent="0.25">
      <c r="A17" s="105"/>
      <c r="B17" s="106" t="s">
        <v>62</v>
      </c>
      <c r="C17" s="153">
        <f>+'Current Peak Demand'!E17</f>
        <v>0</v>
      </c>
      <c r="D17" s="210">
        <f>ROUND(C17+(C17*'Future Growth'!C16),0)</f>
        <v>0</v>
      </c>
      <c r="E17" s="156">
        <f>ROUND(D17+(D17*'Future Growth'!D16),0)</f>
        <v>0</v>
      </c>
      <c r="F17" s="156">
        <f>ROUND(E17+(E17*'Future Growth'!E16),0)</f>
        <v>0</v>
      </c>
      <c r="G17" s="156">
        <f>ROUND(F17+(F17*'Future Growth'!F16),0)</f>
        <v>0</v>
      </c>
      <c r="H17" s="156">
        <f>ROUND(G17+(G17*'Future Growth'!G16),0)</f>
        <v>0</v>
      </c>
      <c r="I17" s="156">
        <f>ROUND(H17+(H17*'Future Growth'!H16),0)</f>
        <v>0</v>
      </c>
      <c r="J17" s="156">
        <f>ROUND(I17+(I17*'Future Growth'!I16),0)</f>
        <v>0</v>
      </c>
      <c r="K17" s="156">
        <f>ROUND(J17+(J17*'Future Growth'!J16),0)</f>
        <v>0</v>
      </c>
      <c r="L17" s="156">
        <f>ROUND(K17+(K17*'Future Growth'!K16),0)</f>
        <v>0</v>
      </c>
      <c r="M17" s="156">
        <f>ROUND(L17+(L17*'Future Growth'!L16),0)</f>
        <v>0</v>
      </c>
      <c r="N17" s="156">
        <f>ROUND(M17+(M17*'Future Growth'!M16),0)</f>
        <v>0</v>
      </c>
      <c r="O17" s="156">
        <f>ROUND(N17+(N17*'Future Growth'!N16),0)</f>
        <v>0</v>
      </c>
      <c r="P17" s="156">
        <f>ROUND(O17+(O17*'Future Growth'!O16),0)</f>
        <v>0</v>
      </c>
      <c r="Q17" s="156">
        <f>ROUND(P17+(P17*'Future Growth'!P16),0)</f>
        <v>0</v>
      </c>
      <c r="R17" s="156">
        <f>ROUND(Q17+(Q17*'Future Growth'!Q16),0)</f>
        <v>0</v>
      </c>
      <c r="S17" s="156">
        <f>ROUND(R17+(R17*'Future Growth'!R16),0)</f>
        <v>0</v>
      </c>
      <c r="T17" s="156">
        <f>ROUND(S17+(S17*'Future Growth'!S16),0)</f>
        <v>0</v>
      </c>
      <c r="U17" s="156">
        <f>ROUND(T17+(T17*'Future Growth'!T16),0)</f>
        <v>0</v>
      </c>
      <c r="V17" s="156">
        <f>ROUND(U17+(U17*'Future Growth'!U16),0)</f>
        <v>0</v>
      </c>
      <c r="W17" s="154">
        <f>ROUND(V17+(V17*'Future Growth'!V16),0)</f>
        <v>0</v>
      </c>
      <c r="X17" s="18"/>
      <c r="Y17" s="18"/>
      <c r="Z17" s="18"/>
      <c r="AA17" s="18"/>
      <c r="AB17" s="18"/>
      <c r="AC17" s="18"/>
      <c r="AD17" s="18"/>
    </row>
    <row r="18" spans="1:30" s="170" customFormat="1" ht="13.8" x14ac:dyDescent="0.25">
      <c r="A18" s="105"/>
      <c r="B18" s="106" t="s">
        <v>3</v>
      </c>
      <c r="C18" s="153">
        <f>+'Current Peak Demand'!E18</f>
        <v>0</v>
      </c>
      <c r="D18" s="210">
        <f>ROUND(C18+(C18*'Future Growth'!C17),0)</f>
        <v>0</v>
      </c>
      <c r="E18" s="156">
        <f>ROUND(D18+(D18*'Future Growth'!D17),0)</f>
        <v>0</v>
      </c>
      <c r="F18" s="156">
        <f>ROUND(E18+(E18*'Future Growth'!E17),0)</f>
        <v>0</v>
      </c>
      <c r="G18" s="156">
        <f>ROUND(F18+(F18*'Future Growth'!F17),0)</f>
        <v>0</v>
      </c>
      <c r="H18" s="156">
        <f>ROUND(G18+(G18*'Future Growth'!G17),0)</f>
        <v>0</v>
      </c>
      <c r="I18" s="156">
        <f>ROUND(H18+(H18*'Future Growth'!H17),0)</f>
        <v>0</v>
      </c>
      <c r="J18" s="156">
        <f>ROUND(I18+(I18*'Future Growth'!I17),0)</f>
        <v>0</v>
      </c>
      <c r="K18" s="156">
        <f>ROUND(J18+(J18*'Future Growth'!J17),0)</f>
        <v>0</v>
      </c>
      <c r="L18" s="156">
        <f>ROUND(K18+(K18*'Future Growth'!K17),0)</f>
        <v>0</v>
      </c>
      <c r="M18" s="156">
        <f>ROUND(L18+(L18*'Future Growth'!L17),0)</f>
        <v>0</v>
      </c>
      <c r="N18" s="156">
        <f>ROUND(M18+(M18*'Future Growth'!M17),0)</f>
        <v>0</v>
      </c>
      <c r="O18" s="156">
        <f>ROUND(N18+(N18*'Future Growth'!N17),0)</f>
        <v>0</v>
      </c>
      <c r="P18" s="156">
        <f>ROUND(O18+(O18*'Future Growth'!O17),0)</f>
        <v>0</v>
      </c>
      <c r="Q18" s="156">
        <f>ROUND(P18+(P18*'Future Growth'!P17),0)</f>
        <v>0</v>
      </c>
      <c r="R18" s="156">
        <f>ROUND(Q18+(Q18*'Future Growth'!Q17),0)</f>
        <v>0</v>
      </c>
      <c r="S18" s="156">
        <f>ROUND(R18+(R18*'Future Growth'!R17),0)</f>
        <v>0</v>
      </c>
      <c r="T18" s="156">
        <f>ROUND(S18+(S18*'Future Growth'!S17),0)</f>
        <v>0</v>
      </c>
      <c r="U18" s="156">
        <f>ROUND(T18+(T18*'Future Growth'!T17),0)</f>
        <v>0</v>
      </c>
      <c r="V18" s="156">
        <f>ROUND(U18+(U18*'Future Growth'!U17),0)</f>
        <v>0</v>
      </c>
      <c r="W18" s="154">
        <f>ROUND(V18+(V18*'Future Growth'!V17),0)</f>
        <v>0</v>
      </c>
      <c r="X18" s="18"/>
      <c r="Y18" s="18"/>
      <c r="Z18" s="18"/>
      <c r="AA18" s="18"/>
      <c r="AB18" s="18"/>
      <c r="AC18" s="18"/>
      <c r="AD18" s="18"/>
    </row>
    <row r="19" spans="1:30" s="170" customFormat="1" ht="13.8" x14ac:dyDescent="0.25">
      <c r="A19" s="109"/>
      <c r="B19" s="106" t="s">
        <v>105</v>
      </c>
      <c r="C19" s="153">
        <f>+'Current Peak Demand'!E19</f>
        <v>0</v>
      </c>
      <c r="D19" s="210">
        <f>ROUND(C19+(C19*'Future Growth'!C18),0)</f>
        <v>0</v>
      </c>
      <c r="E19" s="156">
        <f>ROUND(D19+(D19*'Future Growth'!D18),0)</f>
        <v>0</v>
      </c>
      <c r="F19" s="156">
        <f>ROUND(E19+(E19*'Future Growth'!E18),0)</f>
        <v>0</v>
      </c>
      <c r="G19" s="156">
        <f>ROUND(F19+(F19*'Future Growth'!F18),0)</f>
        <v>0</v>
      </c>
      <c r="H19" s="156">
        <f>ROUND(G19+(G19*'Future Growth'!G18),0)</f>
        <v>0</v>
      </c>
      <c r="I19" s="156">
        <f>ROUND(H19+(H19*'Future Growth'!H18),0)</f>
        <v>0</v>
      </c>
      <c r="J19" s="156">
        <f>ROUND(I19+(I19*'Future Growth'!I18),0)</f>
        <v>0</v>
      </c>
      <c r="K19" s="156">
        <f>ROUND(J19+(J19*'Future Growth'!J18),0)</f>
        <v>0</v>
      </c>
      <c r="L19" s="156">
        <f>ROUND(K19+(K19*'Future Growth'!K18),0)</f>
        <v>0</v>
      </c>
      <c r="M19" s="156">
        <f>ROUND(L19+(L19*'Future Growth'!L18),0)</f>
        <v>0</v>
      </c>
      <c r="N19" s="156">
        <f>ROUND(M19+(M19*'Future Growth'!M18),0)</f>
        <v>0</v>
      </c>
      <c r="O19" s="156">
        <f>ROUND(N19+(N19*'Future Growth'!N18),0)</f>
        <v>0</v>
      </c>
      <c r="P19" s="156">
        <f>ROUND(O19+(O19*'Future Growth'!O18),0)</f>
        <v>0</v>
      </c>
      <c r="Q19" s="156">
        <f>ROUND(P19+(P19*'Future Growth'!P18),0)</f>
        <v>0</v>
      </c>
      <c r="R19" s="156">
        <f>ROUND(Q19+(Q19*'Future Growth'!Q18),0)</f>
        <v>0</v>
      </c>
      <c r="S19" s="156">
        <f>ROUND(R19+(R19*'Future Growth'!R18),0)</f>
        <v>0</v>
      </c>
      <c r="T19" s="156">
        <f>ROUND(S19+(S19*'Future Growth'!S18),0)</f>
        <v>0</v>
      </c>
      <c r="U19" s="156">
        <f>ROUND(T19+(T19*'Future Growth'!T18),0)</f>
        <v>0</v>
      </c>
      <c r="V19" s="156">
        <f>ROUND(U19+(U19*'Future Growth'!U18),0)</f>
        <v>0</v>
      </c>
      <c r="W19" s="154">
        <f>ROUND(V19+(V19*'Future Growth'!V18),0)</f>
        <v>0</v>
      </c>
      <c r="X19" s="18"/>
      <c r="Y19" s="18"/>
      <c r="Z19" s="18"/>
      <c r="AA19" s="18"/>
      <c r="AB19" s="18"/>
      <c r="AC19" s="18"/>
      <c r="AD19" s="18"/>
    </row>
    <row r="20" spans="1:30" s="170" customFormat="1" thickBot="1" x14ac:dyDescent="0.3">
      <c r="A20" s="110" t="s">
        <v>108</v>
      </c>
      <c r="B20" s="111"/>
      <c r="C20" s="211">
        <f>SUM(C17:C19)</f>
        <v>0</v>
      </c>
      <c r="D20" s="212">
        <f t="shared" ref="D20:W20" si="2">SUM(D17:D19)</f>
        <v>0</v>
      </c>
      <c r="E20" s="152">
        <f t="shared" si="2"/>
        <v>0</v>
      </c>
      <c r="F20" s="152">
        <f t="shared" si="2"/>
        <v>0</v>
      </c>
      <c r="G20" s="152">
        <f t="shared" si="2"/>
        <v>0</v>
      </c>
      <c r="H20" s="152">
        <f t="shared" si="2"/>
        <v>0</v>
      </c>
      <c r="I20" s="152">
        <f t="shared" si="2"/>
        <v>0</v>
      </c>
      <c r="J20" s="152">
        <f t="shared" si="2"/>
        <v>0</v>
      </c>
      <c r="K20" s="152">
        <f t="shared" si="2"/>
        <v>0</v>
      </c>
      <c r="L20" s="152">
        <f t="shared" si="2"/>
        <v>0</v>
      </c>
      <c r="M20" s="152">
        <f t="shared" si="2"/>
        <v>0</v>
      </c>
      <c r="N20" s="152">
        <f t="shared" si="2"/>
        <v>0</v>
      </c>
      <c r="O20" s="152">
        <f t="shared" si="2"/>
        <v>0</v>
      </c>
      <c r="P20" s="152">
        <f t="shared" si="2"/>
        <v>0</v>
      </c>
      <c r="Q20" s="152">
        <f t="shared" si="2"/>
        <v>0</v>
      </c>
      <c r="R20" s="152">
        <f t="shared" si="2"/>
        <v>0</v>
      </c>
      <c r="S20" s="152">
        <f t="shared" si="2"/>
        <v>0</v>
      </c>
      <c r="T20" s="152">
        <f t="shared" si="2"/>
        <v>0</v>
      </c>
      <c r="U20" s="152">
        <f t="shared" si="2"/>
        <v>0</v>
      </c>
      <c r="V20" s="152">
        <f t="shared" si="2"/>
        <v>0</v>
      </c>
      <c r="W20" s="151">
        <f t="shared" si="2"/>
        <v>0</v>
      </c>
      <c r="X20" s="18"/>
      <c r="Y20" s="18"/>
      <c r="Z20" s="18"/>
      <c r="AA20" s="18"/>
      <c r="AB20" s="18"/>
      <c r="AC20" s="18"/>
      <c r="AD20" s="18"/>
    </row>
    <row r="21" spans="1:30" s="170" customFormat="1" thickTop="1" x14ac:dyDescent="0.25">
      <c r="A21" s="105" t="s">
        <v>65</v>
      </c>
      <c r="B21" s="106"/>
      <c r="C21" s="153"/>
      <c r="D21" s="210"/>
      <c r="E21" s="156"/>
      <c r="F21" s="156"/>
      <c r="G21" s="156"/>
      <c r="H21" s="156"/>
      <c r="I21" s="156"/>
      <c r="J21" s="156"/>
      <c r="K21" s="156"/>
      <c r="L21" s="156"/>
      <c r="M21" s="156"/>
      <c r="N21" s="156"/>
      <c r="O21" s="156"/>
      <c r="P21" s="156"/>
      <c r="Q21" s="156"/>
      <c r="R21" s="156"/>
      <c r="S21" s="156"/>
      <c r="T21" s="156"/>
      <c r="U21" s="156"/>
      <c r="V21" s="156"/>
      <c r="W21" s="154"/>
      <c r="X21" s="18"/>
      <c r="Y21" s="18"/>
      <c r="Z21" s="18"/>
      <c r="AA21" s="18"/>
      <c r="AB21" s="18"/>
      <c r="AC21" s="18"/>
      <c r="AD21" s="18"/>
    </row>
    <row r="22" spans="1:30" s="170" customFormat="1" ht="13.8" x14ac:dyDescent="0.25">
      <c r="A22" s="105"/>
      <c r="B22" s="106" t="s">
        <v>106</v>
      </c>
      <c r="C22" s="153">
        <f>+'Current Peak Demand'!E22</f>
        <v>0</v>
      </c>
      <c r="D22" s="210">
        <f>ROUND(C22+(C22*'Future Growth'!C20),0)</f>
        <v>0</v>
      </c>
      <c r="E22" s="156">
        <f>ROUND(D22+(D22*'Future Growth'!D20),0)</f>
        <v>0</v>
      </c>
      <c r="F22" s="156">
        <f>ROUND(E22+(E22*'Future Growth'!E20),0)</f>
        <v>0</v>
      </c>
      <c r="G22" s="156">
        <f>ROUND(F22+(F22*'Future Growth'!F20),0)</f>
        <v>0</v>
      </c>
      <c r="H22" s="156">
        <f>ROUND(G22+(G22*'Future Growth'!G20),0)</f>
        <v>0</v>
      </c>
      <c r="I22" s="156">
        <f>ROUND(H22+(H22*'Future Growth'!H20),0)</f>
        <v>0</v>
      </c>
      <c r="J22" s="156">
        <f>ROUND(I22+(I22*'Future Growth'!I20),0)</f>
        <v>0</v>
      </c>
      <c r="K22" s="156">
        <f>ROUND(J22+(J22*'Future Growth'!J20),0)</f>
        <v>0</v>
      </c>
      <c r="L22" s="156">
        <f>ROUND(K22+(K22*'Future Growth'!K20),0)</f>
        <v>0</v>
      </c>
      <c r="M22" s="156">
        <f>ROUND(L22+(L22*'Future Growth'!L20),0)</f>
        <v>0</v>
      </c>
      <c r="N22" s="156">
        <f>ROUND(M22+(M22*'Future Growth'!M20),0)</f>
        <v>0</v>
      </c>
      <c r="O22" s="156">
        <f>ROUND(N22+(N22*'Future Growth'!N20),0)</f>
        <v>0</v>
      </c>
      <c r="P22" s="156">
        <f>ROUND(O22+(O22*'Future Growth'!O20),0)</f>
        <v>0</v>
      </c>
      <c r="Q22" s="156">
        <f>ROUND(P22+(P22*'Future Growth'!P20),0)</f>
        <v>0</v>
      </c>
      <c r="R22" s="156">
        <f>ROUND(Q22+(Q22*'Future Growth'!Q20),0)</f>
        <v>0</v>
      </c>
      <c r="S22" s="156">
        <f>ROUND(R22+(R22*'Future Growth'!R20),0)</f>
        <v>0</v>
      </c>
      <c r="T22" s="156">
        <f>ROUND(S22+(S22*'Future Growth'!S20),0)</f>
        <v>0</v>
      </c>
      <c r="U22" s="156">
        <f>ROUND(T22+(T22*'Future Growth'!T20),0)</f>
        <v>0</v>
      </c>
      <c r="V22" s="156">
        <f>ROUND(U22+(U22*'Future Growth'!U20),0)</f>
        <v>0</v>
      </c>
      <c r="W22" s="154">
        <f>ROUND(V22+(V22*'Future Growth'!V20),0)</f>
        <v>0</v>
      </c>
      <c r="X22" s="18"/>
      <c r="Y22" s="18"/>
      <c r="Z22" s="18"/>
      <c r="AA22" s="18"/>
      <c r="AB22" s="18"/>
      <c r="AC22" s="18"/>
      <c r="AD22" s="18"/>
    </row>
    <row r="23" spans="1:30" s="170" customFormat="1" ht="13.8" x14ac:dyDescent="0.25">
      <c r="A23" s="105"/>
      <c r="B23" s="106" t="s">
        <v>88</v>
      </c>
      <c r="C23" s="153">
        <f>+'Current Peak Demand'!E23</f>
        <v>0</v>
      </c>
      <c r="D23" s="210">
        <f>ROUND(C23+(C23*'Future Growth'!C21),0)</f>
        <v>0</v>
      </c>
      <c r="E23" s="156">
        <f>ROUND(D23+(D23*'Future Growth'!D21),0)</f>
        <v>0</v>
      </c>
      <c r="F23" s="156">
        <f>ROUND(E23+(E23*'Future Growth'!E21),0)</f>
        <v>0</v>
      </c>
      <c r="G23" s="156">
        <f>ROUND(F23+(F23*'Future Growth'!F21),0)</f>
        <v>0</v>
      </c>
      <c r="H23" s="156">
        <f>ROUND(G23+(G23*'Future Growth'!G21),0)</f>
        <v>0</v>
      </c>
      <c r="I23" s="156">
        <f>ROUND(H23+(H23*'Future Growth'!H21),0)</f>
        <v>0</v>
      </c>
      <c r="J23" s="156">
        <f>ROUND(I23+(I23*'Future Growth'!I21),0)</f>
        <v>0</v>
      </c>
      <c r="K23" s="156">
        <f>ROUND(J23+(J23*'Future Growth'!J21),0)</f>
        <v>0</v>
      </c>
      <c r="L23" s="156">
        <f>ROUND(K23+(K23*'Future Growth'!K21),0)</f>
        <v>0</v>
      </c>
      <c r="M23" s="156">
        <f>ROUND(L23+(L23*'Future Growth'!L21),0)</f>
        <v>0</v>
      </c>
      <c r="N23" s="156">
        <f>ROUND(M23+(M23*'Future Growth'!M21),0)</f>
        <v>0</v>
      </c>
      <c r="O23" s="156">
        <f>ROUND(N23+(N23*'Future Growth'!N21),0)</f>
        <v>0</v>
      </c>
      <c r="P23" s="156">
        <f>ROUND(O23+(O23*'Future Growth'!O21),0)</f>
        <v>0</v>
      </c>
      <c r="Q23" s="156">
        <f>ROUND(P23+(P23*'Future Growth'!P21),0)</f>
        <v>0</v>
      </c>
      <c r="R23" s="156">
        <f>ROUND(Q23+(Q23*'Future Growth'!Q21),0)</f>
        <v>0</v>
      </c>
      <c r="S23" s="156">
        <f>ROUND(R23+(R23*'Future Growth'!R21),0)</f>
        <v>0</v>
      </c>
      <c r="T23" s="156">
        <f>ROUND(S23+(S23*'Future Growth'!S21),0)</f>
        <v>0</v>
      </c>
      <c r="U23" s="156">
        <f>ROUND(T23+(T23*'Future Growth'!T21),0)</f>
        <v>0</v>
      </c>
      <c r="V23" s="156">
        <f>ROUND(U23+(U23*'Future Growth'!U21),0)</f>
        <v>0</v>
      </c>
      <c r="W23" s="154">
        <f>ROUND(V23+(V23*'Future Growth'!V21),0)</f>
        <v>0</v>
      </c>
      <c r="X23" s="18"/>
      <c r="Y23" s="18"/>
      <c r="Z23" s="18"/>
      <c r="AA23" s="18"/>
      <c r="AB23" s="18"/>
      <c r="AC23" s="18"/>
      <c r="AD23" s="18"/>
    </row>
    <row r="24" spans="1:30" s="170" customFormat="1" ht="13.8" x14ac:dyDescent="0.25">
      <c r="A24" s="105"/>
      <c r="B24" s="106" t="s">
        <v>2</v>
      </c>
      <c r="C24" s="153">
        <f>+'Current Peak Demand'!E24</f>
        <v>0</v>
      </c>
      <c r="D24" s="210">
        <f>ROUND(C24+(C24*'Future Growth'!C22),0)</f>
        <v>0</v>
      </c>
      <c r="E24" s="156">
        <f>ROUND(D24+(D24*'Future Growth'!D22),0)</f>
        <v>0</v>
      </c>
      <c r="F24" s="156">
        <f>ROUND(E24+(E24*'Future Growth'!E22),0)</f>
        <v>0</v>
      </c>
      <c r="G24" s="156">
        <f>ROUND(F24+(F24*'Future Growth'!F22),0)</f>
        <v>0</v>
      </c>
      <c r="H24" s="156">
        <f>ROUND(G24+(G24*'Future Growth'!G22),0)</f>
        <v>0</v>
      </c>
      <c r="I24" s="156">
        <f>ROUND(H24+(H24*'Future Growth'!H22),0)</f>
        <v>0</v>
      </c>
      <c r="J24" s="156">
        <f>ROUND(I24+(I24*'Future Growth'!I22),0)</f>
        <v>0</v>
      </c>
      <c r="K24" s="156">
        <f>ROUND(J24+(J24*'Future Growth'!J22),0)</f>
        <v>0</v>
      </c>
      <c r="L24" s="156">
        <f>ROUND(K24+(K24*'Future Growth'!K22),0)</f>
        <v>0</v>
      </c>
      <c r="M24" s="156">
        <f>ROUND(L24+(L24*'Future Growth'!L22),0)</f>
        <v>0</v>
      </c>
      <c r="N24" s="156">
        <f>ROUND(M24+(M24*'Future Growth'!M22),0)</f>
        <v>0</v>
      </c>
      <c r="O24" s="156">
        <f>ROUND(N24+(N24*'Future Growth'!N22),0)</f>
        <v>0</v>
      </c>
      <c r="P24" s="156">
        <f>ROUND(O24+(O24*'Future Growth'!O22),0)</f>
        <v>0</v>
      </c>
      <c r="Q24" s="156">
        <f>ROUND(P24+(P24*'Future Growth'!P22),0)</f>
        <v>0</v>
      </c>
      <c r="R24" s="156">
        <f>ROUND(Q24+(Q24*'Future Growth'!Q22),0)</f>
        <v>0</v>
      </c>
      <c r="S24" s="156">
        <f>ROUND(R24+(R24*'Future Growth'!R22),0)</f>
        <v>0</v>
      </c>
      <c r="T24" s="156">
        <f>ROUND(S24+(S24*'Future Growth'!S22),0)</f>
        <v>0</v>
      </c>
      <c r="U24" s="156">
        <f>ROUND(T24+(T24*'Future Growth'!T22),0)</f>
        <v>0</v>
      </c>
      <c r="V24" s="156">
        <f>ROUND(U24+(U24*'Future Growth'!U22),0)</f>
        <v>0</v>
      </c>
      <c r="W24" s="154">
        <f>ROUND(V24+(V24*'Future Growth'!V22),0)</f>
        <v>0</v>
      </c>
      <c r="X24" s="18"/>
      <c r="Y24" s="18"/>
      <c r="Z24" s="18"/>
      <c r="AA24" s="18"/>
      <c r="AB24" s="18"/>
      <c r="AC24" s="18"/>
      <c r="AD24" s="18"/>
    </row>
    <row r="25" spans="1:30" s="170" customFormat="1" thickBot="1" x14ac:dyDescent="0.3">
      <c r="A25" s="110" t="s">
        <v>109</v>
      </c>
      <c r="B25" s="111"/>
      <c r="C25" s="211">
        <f>SUM(C22:C24)</f>
        <v>0</v>
      </c>
      <c r="D25" s="212">
        <f t="shared" ref="D25:W25" si="3">SUM(D22:D24)</f>
        <v>0</v>
      </c>
      <c r="E25" s="152">
        <f t="shared" si="3"/>
        <v>0</v>
      </c>
      <c r="F25" s="152">
        <f t="shared" si="3"/>
        <v>0</v>
      </c>
      <c r="G25" s="152">
        <f t="shared" si="3"/>
        <v>0</v>
      </c>
      <c r="H25" s="152">
        <f t="shared" si="3"/>
        <v>0</v>
      </c>
      <c r="I25" s="152">
        <f t="shared" si="3"/>
        <v>0</v>
      </c>
      <c r="J25" s="152">
        <f t="shared" si="3"/>
        <v>0</v>
      </c>
      <c r="K25" s="152">
        <f t="shared" si="3"/>
        <v>0</v>
      </c>
      <c r="L25" s="152">
        <f t="shared" si="3"/>
        <v>0</v>
      </c>
      <c r="M25" s="152">
        <f t="shared" si="3"/>
        <v>0</v>
      </c>
      <c r="N25" s="152">
        <f t="shared" si="3"/>
        <v>0</v>
      </c>
      <c r="O25" s="152">
        <f t="shared" si="3"/>
        <v>0</v>
      </c>
      <c r="P25" s="152">
        <f t="shared" si="3"/>
        <v>0</v>
      </c>
      <c r="Q25" s="152">
        <f t="shared" si="3"/>
        <v>0</v>
      </c>
      <c r="R25" s="152">
        <f t="shared" si="3"/>
        <v>0</v>
      </c>
      <c r="S25" s="152">
        <f t="shared" si="3"/>
        <v>0</v>
      </c>
      <c r="T25" s="152">
        <f t="shared" si="3"/>
        <v>0</v>
      </c>
      <c r="U25" s="152">
        <f t="shared" si="3"/>
        <v>0</v>
      </c>
      <c r="V25" s="152">
        <f t="shared" si="3"/>
        <v>0</v>
      </c>
      <c r="W25" s="151">
        <f t="shared" si="3"/>
        <v>0</v>
      </c>
      <c r="X25" s="18"/>
      <c r="Y25" s="18"/>
      <c r="Z25" s="18"/>
      <c r="AA25" s="18"/>
      <c r="AB25" s="18"/>
      <c r="AC25" s="18"/>
      <c r="AD25" s="18"/>
    </row>
    <row r="26" spans="1:30" s="170" customFormat="1" ht="15" thickTop="1" thickBot="1" x14ac:dyDescent="0.3">
      <c r="A26" s="117" t="s">
        <v>117</v>
      </c>
      <c r="B26" s="118"/>
      <c r="C26" s="213">
        <f>+C15+C20+C25</f>
        <v>0</v>
      </c>
      <c r="D26" s="214">
        <f t="shared" ref="D26:W26" si="4">+D15+D20+D25</f>
        <v>0</v>
      </c>
      <c r="E26" s="215">
        <f t="shared" si="4"/>
        <v>0</v>
      </c>
      <c r="F26" s="215">
        <f t="shared" si="4"/>
        <v>0</v>
      </c>
      <c r="G26" s="215">
        <f t="shared" si="4"/>
        <v>0</v>
      </c>
      <c r="H26" s="215">
        <f t="shared" si="4"/>
        <v>0</v>
      </c>
      <c r="I26" s="215">
        <f t="shared" si="4"/>
        <v>0</v>
      </c>
      <c r="J26" s="215">
        <f t="shared" si="4"/>
        <v>0</v>
      </c>
      <c r="K26" s="215">
        <f t="shared" si="4"/>
        <v>0</v>
      </c>
      <c r="L26" s="215">
        <f t="shared" si="4"/>
        <v>0</v>
      </c>
      <c r="M26" s="215">
        <f t="shared" si="4"/>
        <v>0</v>
      </c>
      <c r="N26" s="215">
        <f t="shared" si="4"/>
        <v>0</v>
      </c>
      <c r="O26" s="215">
        <f t="shared" si="4"/>
        <v>0</v>
      </c>
      <c r="P26" s="215">
        <f t="shared" si="4"/>
        <v>0</v>
      </c>
      <c r="Q26" s="215">
        <f t="shared" si="4"/>
        <v>0</v>
      </c>
      <c r="R26" s="215">
        <f t="shared" si="4"/>
        <v>0</v>
      </c>
      <c r="S26" s="215">
        <f t="shared" si="4"/>
        <v>0</v>
      </c>
      <c r="T26" s="215">
        <f t="shared" si="4"/>
        <v>0</v>
      </c>
      <c r="U26" s="215">
        <f t="shared" si="4"/>
        <v>0</v>
      </c>
      <c r="V26" s="215">
        <f t="shared" si="4"/>
        <v>0</v>
      </c>
      <c r="W26" s="216">
        <f t="shared" si="4"/>
        <v>0</v>
      </c>
      <c r="X26" s="18"/>
      <c r="Y26" s="18"/>
      <c r="Z26" s="18"/>
      <c r="AA26" s="18"/>
      <c r="AB26" s="18"/>
      <c r="AC26" s="18"/>
      <c r="AD26" s="18"/>
    </row>
    <row r="27" spans="1:30" s="170" customFormat="1" thickTop="1" x14ac:dyDescent="0.25">
      <c r="A27" s="109"/>
      <c r="B27" s="109"/>
      <c r="C27" s="217"/>
      <c r="D27" s="218"/>
      <c r="E27" s="218"/>
      <c r="F27" s="218"/>
      <c r="G27" s="218"/>
      <c r="H27" s="218"/>
      <c r="I27" s="218"/>
      <c r="J27" s="218"/>
      <c r="K27" s="218"/>
      <c r="L27" s="218"/>
      <c r="M27" s="218"/>
      <c r="N27" s="218"/>
      <c r="O27" s="218"/>
      <c r="P27" s="218"/>
      <c r="Q27" s="218"/>
      <c r="R27" s="218"/>
      <c r="S27" s="218"/>
      <c r="T27" s="218"/>
      <c r="U27" s="218"/>
      <c r="V27" s="218"/>
      <c r="W27" s="218"/>
      <c r="X27" s="18"/>
      <c r="Y27" s="18"/>
      <c r="Z27" s="18"/>
      <c r="AA27" s="18"/>
      <c r="AB27" s="18"/>
      <c r="AC27" s="18"/>
      <c r="AD27" s="18"/>
    </row>
    <row r="28" spans="1:30" s="170" customFormat="1" thickBot="1" x14ac:dyDescent="0.3">
      <c r="A28" s="30" t="s">
        <v>152</v>
      </c>
      <c r="B28" s="231"/>
      <c r="C28" s="219"/>
      <c r="D28" s="220"/>
      <c r="E28" s="220"/>
      <c r="F28" s="220"/>
      <c r="G28" s="220"/>
      <c r="H28" s="220"/>
      <c r="I28" s="220"/>
      <c r="J28" s="220"/>
      <c r="K28" s="220"/>
      <c r="L28" s="220"/>
      <c r="M28" s="220"/>
      <c r="N28" s="220"/>
      <c r="O28" s="220"/>
      <c r="P28" s="220"/>
      <c r="Q28" s="220"/>
      <c r="R28" s="220"/>
      <c r="S28" s="220"/>
      <c r="T28" s="220"/>
      <c r="U28" s="220"/>
      <c r="V28" s="220"/>
      <c r="W28" s="220"/>
      <c r="X28" s="18"/>
      <c r="Y28" s="18"/>
      <c r="Z28" s="18"/>
      <c r="AA28" s="18"/>
      <c r="AB28" s="18"/>
      <c r="AC28" s="18"/>
      <c r="AD28" s="18"/>
    </row>
    <row r="29" spans="1:30" s="170" customFormat="1" ht="13.8" x14ac:dyDescent="0.25">
      <c r="A29" s="18" t="s">
        <v>150</v>
      </c>
      <c r="C29" s="217"/>
      <c r="D29" s="221">
        <f>ROUND(+D26*0.03,0)</f>
        <v>0</v>
      </c>
      <c r="E29" s="222">
        <f t="shared" ref="E29:W29" si="5">ROUND(+E26*0.03,0)</f>
        <v>0</v>
      </c>
      <c r="F29" s="222">
        <f t="shared" si="5"/>
        <v>0</v>
      </c>
      <c r="G29" s="222">
        <f t="shared" si="5"/>
        <v>0</v>
      </c>
      <c r="H29" s="222">
        <f t="shared" si="5"/>
        <v>0</v>
      </c>
      <c r="I29" s="222">
        <f t="shared" si="5"/>
        <v>0</v>
      </c>
      <c r="J29" s="222">
        <f t="shared" si="5"/>
        <v>0</v>
      </c>
      <c r="K29" s="222">
        <f t="shared" si="5"/>
        <v>0</v>
      </c>
      <c r="L29" s="222">
        <f t="shared" si="5"/>
        <v>0</v>
      </c>
      <c r="M29" s="222">
        <f t="shared" si="5"/>
        <v>0</v>
      </c>
      <c r="N29" s="222">
        <f t="shared" si="5"/>
        <v>0</v>
      </c>
      <c r="O29" s="222">
        <f t="shared" si="5"/>
        <v>0</v>
      </c>
      <c r="P29" s="222">
        <f t="shared" si="5"/>
        <v>0</v>
      </c>
      <c r="Q29" s="222">
        <f t="shared" si="5"/>
        <v>0</v>
      </c>
      <c r="R29" s="222">
        <f t="shared" si="5"/>
        <v>0</v>
      </c>
      <c r="S29" s="222">
        <f t="shared" si="5"/>
        <v>0</v>
      </c>
      <c r="T29" s="222">
        <f t="shared" si="5"/>
        <v>0</v>
      </c>
      <c r="U29" s="222">
        <f t="shared" si="5"/>
        <v>0</v>
      </c>
      <c r="V29" s="222">
        <f t="shared" si="5"/>
        <v>0</v>
      </c>
      <c r="W29" s="223">
        <f t="shared" si="5"/>
        <v>0</v>
      </c>
      <c r="X29" s="18"/>
      <c r="Y29" s="18"/>
      <c r="Z29" s="18"/>
      <c r="AA29" s="18"/>
      <c r="AB29" s="18"/>
      <c r="AC29" s="18"/>
      <c r="AD29" s="18"/>
    </row>
    <row r="30" spans="1:30" s="170" customFormat="1" thickBot="1" x14ac:dyDescent="0.3">
      <c r="A30" s="18" t="s">
        <v>151</v>
      </c>
      <c r="C30" s="224"/>
      <c r="D30" s="225">
        <f>ROUND(D26*0.07,0)</f>
        <v>0</v>
      </c>
      <c r="E30" s="226">
        <f t="shared" ref="E30:W30" si="6">ROUND(E26*0.07,0)</f>
        <v>0</v>
      </c>
      <c r="F30" s="226">
        <f t="shared" si="6"/>
        <v>0</v>
      </c>
      <c r="G30" s="226">
        <f t="shared" si="6"/>
        <v>0</v>
      </c>
      <c r="H30" s="226">
        <f t="shared" si="6"/>
        <v>0</v>
      </c>
      <c r="I30" s="226">
        <f t="shared" si="6"/>
        <v>0</v>
      </c>
      <c r="J30" s="226">
        <f t="shared" si="6"/>
        <v>0</v>
      </c>
      <c r="K30" s="226">
        <f t="shared" si="6"/>
        <v>0</v>
      </c>
      <c r="L30" s="226">
        <f t="shared" si="6"/>
        <v>0</v>
      </c>
      <c r="M30" s="226">
        <f t="shared" si="6"/>
        <v>0</v>
      </c>
      <c r="N30" s="226">
        <f t="shared" si="6"/>
        <v>0</v>
      </c>
      <c r="O30" s="226">
        <f t="shared" si="6"/>
        <v>0</v>
      </c>
      <c r="P30" s="226">
        <f t="shared" si="6"/>
        <v>0</v>
      </c>
      <c r="Q30" s="226">
        <f t="shared" si="6"/>
        <v>0</v>
      </c>
      <c r="R30" s="226">
        <f t="shared" si="6"/>
        <v>0</v>
      </c>
      <c r="S30" s="226">
        <f t="shared" si="6"/>
        <v>0</v>
      </c>
      <c r="T30" s="226">
        <f t="shared" si="6"/>
        <v>0</v>
      </c>
      <c r="U30" s="226">
        <f t="shared" si="6"/>
        <v>0</v>
      </c>
      <c r="V30" s="226">
        <f t="shared" si="6"/>
        <v>0</v>
      </c>
      <c r="W30" s="227">
        <f t="shared" si="6"/>
        <v>0</v>
      </c>
    </row>
    <row r="31" spans="1:30" s="170" customFormat="1" x14ac:dyDescent="0.3">
      <c r="A31" s="203"/>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spans="1:30" s="170" customFormat="1" ht="13.8" x14ac:dyDescent="0.25">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3:30" s="170" customFormat="1" ht="13.8" x14ac:dyDescent="0.25">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spans="3:30" s="170" customFormat="1" ht="13.8" x14ac:dyDescent="0.25">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row>
    <row r="35" spans="3:30" x14ac:dyDescent="0.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3:30" x14ac:dyDescent="0.3">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3:30" x14ac:dyDescent="0.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3:30" x14ac:dyDescent="0.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3:30" x14ac:dyDescent="0.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3:30" x14ac:dyDescent="0.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3:30" x14ac:dyDescent="0.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3:30" x14ac:dyDescent="0.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3:30" x14ac:dyDescent="0.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3:30" x14ac:dyDescent="0.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3:30" x14ac:dyDescent="0.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3:30" x14ac:dyDescent="0.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3:30" x14ac:dyDescent="0.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3:30" x14ac:dyDescent="0.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3:30" x14ac:dyDescent="0.3">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sheetData>
  <sheetProtection password="DDF9" sheet="1"/>
  <phoneticPr fontId="4" type="noConversion"/>
  <pageMargins left="0.24" right="0.17" top="1" bottom="1" header="0.5" footer="0.5"/>
  <pageSetup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Definitions</vt:lpstr>
      <vt:lpstr>Instructions </vt:lpstr>
      <vt:lpstr>Strategic Site Plan</vt:lpstr>
      <vt:lpstr>Facility Data</vt:lpstr>
      <vt:lpstr>Population Data</vt:lpstr>
      <vt:lpstr>Parking Inventory</vt:lpstr>
      <vt:lpstr>Current Peak Demand</vt:lpstr>
      <vt:lpstr>Future Growth</vt:lpstr>
      <vt:lpstr>Future Demand</vt:lpstr>
      <vt:lpstr>Future Supply</vt:lpstr>
      <vt:lpstr>Surplus Deficit</vt:lpstr>
      <vt:lpstr>Demand Ratio Matrix</vt:lpstr>
      <vt:lpstr>'Current Peak Demand'!Print_Area</vt:lpstr>
      <vt:lpstr>Definitions!Print_Area</vt:lpstr>
      <vt:lpstr>'Future Growth'!Print_Area</vt:lpstr>
      <vt:lpstr>'Future Supply'!Print_Area</vt:lpstr>
      <vt:lpstr>'Instructions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VAMC Parking Demand Model</dc:title>
  <dc:subject>design manual</dc:subject>
  <dc:creator>Department of Veterans Affairs; Office of Acquisitions, Logistics &amp; Construction; Office of Construction &amp; Facilities Management; Office of Facilities Planning; Facilities Standards Service;</dc:creator>
  <cp:lastModifiedBy>Kelly Lloyd</cp:lastModifiedBy>
  <cp:lastPrinted>2011-02-23T20:49:43Z</cp:lastPrinted>
  <dcterms:created xsi:type="dcterms:W3CDTF">2010-06-23T16:26:05Z</dcterms:created>
  <dcterms:modified xsi:type="dcterms:W3CDTF">2025-11-04T15:40:01Z</dcterms:modified>
</cp:coreProperties>
</file>