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87"/>
  <workbookPr/>
  <mc:AlternateContent xmlns:mc="http://schemas.openxmlformats.org/markup-compatibility/2006">
    <mc:Choice Requires="x15">
      <x15ac:absPath xmlns:x15ac="http://schemas.microsoft.com/office/spreadsheetml/2010/11/ac" url="C:\Users\KellyLloyd\Documents\02-WBDG\VA Criteria\Standard Details\08-2022\"/>
    </mc:Choice>
  </mc:AlternateContent>
  <xr:revisionPtr revIDLastSave="0" documentId="8_{41ED5B1C-C488-44FF-9007-2E9806B65992}" xr6:coauthVersionLast="36" xr6:coauthVersionMax="36" xr10:uidLastSave="{00000000-0000-0000-0000-000000000000}"/>
  <bookViews>
    <workbookView xWindow="0" yWindow="0" windowWidth="23040" windowHeight="8196" tabRatio="597" activeTab="20" xr2:uid="{00000000-000D-0000-FFFF-FFFF00000000}"/>
  </bookViews>
  <sheets>
    <sheet name="DESIGNER'S SCHEDULE USE " sheetId="93" r:id="rId1"/>
    <sheet name="SS220511-01" sheetId="9" r:id="rId2"/>
    <sheet name="SS220511-02" sheetId="86" r:id="rId3"/>
    <sheet name="SS221123-01" sheetId="92" r:id="rId4"/>
    <sheet name="SS221123-02" sheetId="91" r:id="rId5"/>
    <sheet name="SS221216-01" sheetId="82" r:id="rId6"/>
    <sheet name="SS221500-01" sheetId="76" r:id="rId7"/>
    <sheet name="SS223111-01" sheetId="80" r:id="rId8"/>
    <sheet name="SS223111-02" sheetId="16" r:id="rId9"/>
    <sheet name="SS223300-01" sheetId="81" r:id="rId10"/>
    <sheet name="SS223400-01" sheetId="66" r:id="rId11"/>
    <sheet name="SS223400-02" sheetId="15" r:id="rId12"/>
    <sheet name="SS223500-01" sheetId="20" r:id="rId13"/>
    <sheet name="SS223500-02" sheetId="68" r:id="rId14"/>
    <sheet name="SS223500-03" sheetId="90" r:id="rId15"/>
    <sheet name="SS223500-04" sheetId="88" r:id="rId16"/>
    <sheet name="SS224000-01" sheetId="84" r:id="rId17"/>
    <sheet name="SS226200-01" sheetId="7" r:id="rId18"/>
    <sheet name="SS226300-01" sheetId="78" r:id="rId19"/>
    <sheet name="SS226300-02" sheetId="87" r:id="rId20"/>
    <sheet name="SS226719_16-01" sheetId="89" r:id="rId21"/>
    <sheet name="METRIC CONVERSIONS" sheetId="85" r:id="rId22"/>
  </sheets>
  <definedNames>
    <definedName name="_xlnm.Print_Area" localSheetId="0">'DESIGNER''S SCHEDULE USE '!$A$2:$G$9</definedName>
    <definedName name="_xlnm.Print_Area" localSheetId="21">'METRIC CONVERSIONS'!$A$1:$H$39</definedName>
    <definedName name="_xlnm.Print_Area" localSheetId="1">'SS220511-01'!$A$2:$H$14</definedName>
    <definedName name="_xlnm.Print_Area" localSheetId="2">'SS220511-02'!$A$2:$Q$15</definedName>
    <definedName name="_xlnm.Print_Area" localSheetId="3">'SS221123-01'!$A$2:$W$24</definedName>
    <definedName name="_xlnm.Print_Area" localSheetId="4">'SS221123-02'!$A$2:$AA$16</definedName>
    <definedName name="_xlnm.Print_Area" localSheetId="5">'SS221216-01'!$A$1:$R$18</definedName>
    <definedName name="_xlnm.Print_Area" localSheetId="6">'SS221500-01'!$A$1:$U$20</definedName>
    <definedName name="_xlnm.Print_Area" localSheetId="7">'SS223111-01'!$A$2:$Y$12</definedName>
    <definedName name="_xlnm.Print_Area" localSheetId="8">'SS223111-02'!$A$2:$I$16</definedName>
    <definedName name="_xlnm.Print_Area" localSheetId="9">'SS223300-01'!$A$2:$R$11</definedName>
    <definedName name="_xlnm.Print_Area" localSheetId="10">'SS223400-01'!$A$2:$V$12</definedName>
    <definedName name="_xlnm.Print_Area" localSheetId="11">'SS223400-02'!$A$2:$T$12</definedName>
    <definedName name="_xlnm.Print_Area" localSheetId="12">'SS223500-01'!$A$2:$W$12</definedName>
    <definedName name="_xlnm.Print_Area" localSheetId="13">'SS223500-02'!$A$2:$V$12</definedName>
    <definedName name="_xlnm.Print_Area" localSheetId="14">'SS223500-03'!$A$2:$Y$12</definedName>
    <definedName name="_xlnm.Print_Area" localSheetId="15">'SS223500-04'!$A$2:$S$12</definedName>
    <definedName name="_xlnm.Print_Area" localSheetId="16">'SS224000-01'!$A$2:$O$23</definedName>
    <definedName name="_xlnm.Print_Area" localSheetId="17">'SS226200-01'!$A$2:$R$19</definedName>
    <definedName name="_xlnm.Print_Area" localSheetId="18">'SS226300-01'!$A$2:$P$12</definedName>
    <definedName name="_xlnm.Print_Area" localSheetId="19">'SS226300-02'!$A$2:$Q$11</definedName>
    <definedName name="_xlnm.Print_Area" localSheetId="20">'SS226719_16-01'!$A$2:$V$12</definedName>
  </definedNames>
  <calcPr calcId="191029"/>
</workbook>
</file>

<file path=xl/calcChain.xml><?xml version="1.0" encoding="utf-8"?>
<calcChain xmlns="http://schemas.openxmlformats.org/spreadsheetml/2006/main">
  <c r="J23" i="84" l="1"/>
  <c r="J20" i="84"/>
  <c r="J18" i="84"/>
  <c r="J17" i="84"/>
  <c r="J16" i="84"/>
  <c r="J15" i="84"/>
  <c r="J14" i="84"/>
  <c r="J13" i="84"/>
  <c r="J12" i="84"/>
  <c r="J11" i="84"/>
  <c r="H23" i="84"/>
  <c r="H22" i="84"/>
  <c r="H21" i="84"/>
  <c r="H20" i="84"/>
  <c r="H19" i="84"/>
  <c r="H18" i="84"/>
  <c r="H17" i="84"/>
  <c r="H16" i="84"/>
  <c r="H15" i="84"/>
  <c r="H14" i="84"/>
  <c r="H13" i="84"/>
  <c r="H12" i="84"/>
  <c r="H11" i="84"/>
  <c r="H10" i="84"/>
  <c r="H9" i="84"/>
  <c r="H8" i="84"/>
  <c r="H7" i="84"/>
  <c r="H6" i="84"/>
  <c r="F20" i="84"/>
  <c r="F19" i="84"/>
  <c r="F18" i="84"/>
  <c r="F17" i="84"/>
  <c r="F16" i="84"/>
  <c r="F15" i="84"/>
  <c r="F14" i="84"/>
  <c r="F13" i="84"/>
  <c r="F12" i="84"/>
  <c r="F11" i="84"/>
  <c r="F10" i="84"/>
  <c r="F9" i="84"/>
  <c r="F8" i="84"/>
  <c r="F7" i="84"/>
  <c r="F6" i="84"/>
  <c r="D20" i="84"/>
  <c r="D19" i="84"/>
  <c r="D18" i="84"/>
  <c r="D17" i="84"/>
  <c r="D16" i="84"/>
  <c r="D15" i="84"/>
  <c r="D14" i="84"/>
  <c r="D13" i="84"/>
  <c r="D12" i="84"/>
  <c r="D11" i="84"/>
  <c r="D10" i="84"/>
  <c r="D9" i="84"/>
  <c r="D8" i="84"/>
  <c r="D7" i="84"/>
  <c r="D6" i="84"/>
  <c r="J5" i="88"/>
  <c r="F5" i="88"/>
  <c r="G6" i="20"/>
  <c r="H5" i="88"/>
  <c r="E6" i="15"/>
  <c r="G6" i="15"/>
  <c r="I6" i="15"/>
  <c r="K6" i="15"/>
  <c r="M6" i="15"/>
  <c r="O6" i="15"/>
  <c r="Q6" i="15"/>
  <c r="S6" i="15"/>
  <c r="M6" i="78"/>
  <c r="G6" i="78"/>
  <c r="I6" i="78"/>
  <c r="N6" i="7"/>
  <c r="U6" i="90"/>
  <c r="X6" i="90" s="1"/>
  <c r="S6" i="90"/>
  <c r="Q6" i="90"/>
  <c r="I6" i="90"/>
  <c r="O6" i="66"/>
  <c r="Q6" i="66" l="1"/>
  <c r="L6" i="81"/>
  <c r="I6" i="81"/>
  <c r="G6" i="81"/>
  <c r="L6" i="80"/>
  <c r="R6" i="92"/>
  <c r="N6" i="92"/>
  <c r="J6" i="92"/>
  <c r="H6" i="92"/>
  <c r="N6" i="89" l="1"/>
  <c r="L6" i="89"/>
  <c r="J6" i="89"/>
  <c r="H6" i="89"/>
  <c r="U6" i="80"/>
  <c r="N6" i="80"/>
  <c r="J6" i="80"/>
  <c r="I5" i="81"/>
  <c r="S6" i="66"/>
  <c r="I6" i="66"/>
  <c r="U6" i="68"/>
  <c r="S6" i="68"/>
  <c r="Q6" i="68"/>
  <c r="O6" i="68"/>
  <c r="M6" i="68"/>
  <c r="K6" i="68"/>
  <c r="I6" i="68"/>
  <c r="G6" i="68"/>
  <c r="V6" i="20"/>
  <c r="S6" i="20"/>
  <c r="Q6" i="20"/>
  <c r="O6" i="20"/>
  <c r="M6" i="20"/>
  <c r="K6" i="20"/>
  <c r="I6" i="20"/>
  <c r="I6" i="7"/>
  <c r="O6" i="78"/>
  <c r="K6" i="91"/>
  <c r="G6" i="66"/>
  <c r="G5" i="81"/>
  <c r="K6" i="76"/>
  <c r="O6" i="90"/>
  <c r="M6" i="82"/>
  <c r="T6" i="91"/>
  <c r="G6" i="7"/>
  <c r="B41" i="85"/>
  <c r="B40" i="85"/>
  <c r="H5" i="87"/>
  <c r="P5" i="88"/>
  <c r="S6" i="89"/>
  <c r="P6" i="76"/>
  <c r="V6" i="91"/>
  <c r="J5" i="87"/>
  <c r="R5" i="88"/>
  <c r="L6" i="66"/>
  <c r="L5" i="81"/>
  <c r="I6" i="76"/>
  <c r="M6" i="90"/>
  <c r="K6" i="90"/>
  <c r="K6" i="82"/>
  <c r="I6" i="82"/>
  <c r="R6" i="91"/>
  <c r="H6" i="16"/>
  <c r="H6" i="80"/>
  <c r="I6" i="91"/>
  <c r="F6" i="16"/>
  <c r="G6" i="76"/>
  <c r="K6" i="7"/>
  <c r="J5" i="84"/>
  <c r="H5" i="84"/>
  <c r="F5" i="84"/>
  <c r="D5" i="84"/>
  <c r="N5" i="86"/>
  <c r="L5" i="86"/>
  <c r="J5" i="86"/>
  <c r="H5" i="86"/>
  <c r="F5" i="86"/>
  <c r="P5" i="86"/>
  <c r="F5" i="87"/>
  <c r="D5" i="87"/>
  <c r="N5" i="88"/>
  <c r="L5" i="88"/>
  <c r="S6" i="80"/>
  <c r="K6" i="78"/>
  <c r="Q6" i="82"/>
  <c r="O6" i="82"/>
  <c r="G5" i="9"/>
  <c r="G6" i="90"/>
  <c r="E6" i="90"/>
  <c r="G6" i="82"/>
  <c r="E6" i="82"/>
  <c r="N6" i="91"/>
  <c r="B39" i="85"/>
  <c r="B38" i="85"/>
  <c r="B37" i="85"/>
  <c r="B36" i="85"/>
  <c r="B35" i="85"/>
  <c r="B34" i="85"/>
  <c r="B33" i="85"/>
  <c r="B32" i="85"/>
  <c r="B31" i="85"/>
  <c r="B30" i="85"/>
  <c r="B29" i="85"/>
  <c r="B28" i="85"/>
  <c r="B27" i="85"/>
  <c r="B26" i="85"/>
  <c r="B25" i="85"/>
  <c r="C3" i="8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Wenda McMahan </author>
  </authors>
  <commentList>
    <comment ref="F4" authorId="0" shapeId="0" xr:uid="{00000000-0006-0000-0C00-000001000000}">
      <text>
        <r>
          <rPr>
            <b/>
            <sz val="8"/>
            <color indexed="81"/>
            <rFont val="Tahoma"/>
            <family val="2"/>
          </rPr>
          <t>Wenda McMahan :</t>
        </r>
        <r>
          <rPr>
            <sz val="8"/>
            <color indexed="81"/>
            <rFont val="Tahoma"/>
            <family val="2"/>
          </rPr>
          <t xml:space="preserve">
what is quantity? Should it be "FLUID," is that column out of place?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Wenda</author>
  </authors>
  <commentList>
    <comment ref="F5" authorId="0" shapeId="0" xr:uid="{00000000-0006-0000-1200-000001000000}">
      <text>
        <r>
          <rPr>
            <b/>
            <sz val="9"/>
            <color indexed="81"/>
            <rFont val="Tahoma"/>
            <family val="2"/>
          </rPr>
          <t>Wenda:</t>
        </r>
        <r>
          <rPr>
            <sz val="9"/>
            <color indexed="81"/>
            <rFont val="Tahoma"/>
            <family val="2"/>
          </rPr>
          <t xml:space="preserve">
need conversion</t>
        </r>
      </text>
    </comment>
  </commentList>
</comments>
</file>

<file path=xl/sharedStrings.xml><?xml version="1.0" encoding="utf-8"?>
<sst xmlns="http://schemas.openxmlformats.org/spreadsheetml/2006/main" count="1204" uniqueCount="464">
  <si>
    <t>MAX</t>
  </si>
  <si>
    <t>MAX RPM</t>
  </si>
  <si>
    <t>RELIEF VALVE PSIG [kPA]</t>
  </si>
  <si>
    <t>SUBMITTAL TRACKING NOS</t>
  </si>
  <si>
    <t>HP</t>
  </si>
  <si>
    <t>REMARKS</t>
  </si>
  <si>
    <t>DESIGNER NOTE</t>
  </si>
  <si>
    <t>LOCATION</t>
  </si>
  <si>
    <t>TYPE UNIT</t>
  </si>
  <si>
    <t>1-VP1</t>
  </si>
  <si>
    <t>ROOM 6</t>
  </si>
  <si>
    <t>VACUUM PUMP SCHEDULE</t>
  </si>
  <si>
    <t>CIRCULATING FLUID</t>
  </si>
  <si>
    <t>FLUID</t>
  </si>
  <si>
    <t>TYPE</t>
  </si>
  <si>
    <t>RPM</t>
  </si>
  <si>
    <t>VIBRATION ISOLATION SCHEDULE</t>
  </si>
  <si>
    <t>TYPE BASE</t>
  </si>
  <si>
    <t>TYPE ISOLATOR</t>
  </si>
  <si>
    <t>B</t>
  </si>
  <si>
    <t>S</t>
  </si>
  <si>
    <t>---</t>
  </si>
  <si>
    <t>WATER FILTER SCHEDULE</t>
  </si>
  <si>
    <t>ENT CONTROL VALVE</t>
  </si>
  <si>
    <t>ELECTRIC POWER [60 Hz]</t>
  </si>
  <si>
    <t>MANUFACTURER</t>
  </si>
  <si>
    <t>DATA TO BE FILLED OUT AT CLOSEOUT</t>
  </si>
  <si>
    <t>MARK</t>
  </si>
  <si>
    <t>SPEED CONTROL</t>
  </si>
  <si>
    <t>SYSTEM AND/OR SERVICE</t>
  </si>
  <si>
    <t>VARIABLE</t>
  </si>
  <si>
    <t>ELECTRICAL MOTOR</t>
  </si>
  <si>
    <t>AREA AND/OR BLDG SERVED</t>
  </si>
  <si>
    <t>MODEL NO</t>
  </si>
  <si>
    <t>SERIAL NO</t>
  </si>
  <si>
    <t>COMMISSIONING REPORT NO</t>
  </si>
  <si>
    <t>PM NO</t>
  </si>
  <si>
    <t xml:space="preserve">MIN </t>
  </si>
  <si>
    <t>TEST AND BALANCE DATA</t>
  </si>
  <si>
    <t>OPS AND MAINT MANUAL TAB NO</t>
  </si>
  <si>
    <t>IN</t>
  </si>
  <si>
    <t>[mm]</t>
  </si>
  <si>
    <t>GPM</t>
  </si>
  <si>
    <t>[L/s]</t>
  </si>
  <si>
    <t>CAPACITY</t>
  </si>
  <si>
    <t>[°C]</t>
  </si>
  <si>
    <t>TEMPERATURE</t>
  </si>
  <si>
    <t>VOLT</t>
  </si>
  <si>
    <t>PHASE</t>
  </si>
  <si>
    <t>[kW]</t>
  </si>
  <si>
    <t xml:space="preserve"> VOLT</t>
  </si>
  <si>
    <t xml:space="preserve">GPM </t>
  </si>
  <si>
    <t>GAL</t>
  </si>
  <si>
    <t>[L]</t>
  </si>
  <si>
    <t>RECEIVER SIZE</t>
  </si>
  <si>
    <t>°F</t>
  </si>
  <si>
    <t>MIN STATIC DEFLECTION</t>
  </si>
  <si>
    <t>FT</t>
  </si>
  <si>
    <t>[M]</t>
  </si>
  <si>
    <t>PSIG</t>
  </si>
  <si>
    <t>AUTOMATIC VALVE PRESSURE RANGE</t>
  </si>
  <si>
    <t>[kPa]</t>
  </si>
  <si>
    <t>Pa</t>
  </si>
  <si>
    <t>NOMINAL POWER</t>
  </si>
  <si>
    <t>TRAP</t>
  </si>
  <si>
    <t>CONTROL VALVE</t>
  </si>
  <si>
    <t>STEAM PRESSURE</t>
  </si>
  <si>
    <t>ENT HEAT EXCHANGER</t>
  </si>
  <si>
    <t>FLOW</t>
  </si>
  <si>
    <t>SYSTEM TEMPERATURE RANGE</t>
  </si>
  <si>
    <t>INITIAL PRESSURE IN TANK</t>
  </si>
  <si>
    <t>MAX OPERATING PRESSURE</t>
  </si>
  <si>
    <t>PIPE SIZE TO TANK</t>
  </si>
  <si>
    <t>MIN ACCEPT VOLUME</t>
  </si>
  <si>
    <t>MIN VOLUME</t>
  </si>
  <si>
    <t>EWT</t>
  </si>
  <si>
    <t>POWER</t>
  </si>
  <si>
    <t>RELIEF VALVE SETTING</t>
  </si>
  <si>
    <t>LWT</t>
  </si>
  <si>
    <t>CAMPUS</t>
  </si>
  <si>
    <t>MEDICAL VACUUM</t>
  </si>
  <si>
    <t>in Hg</t>
  </si>
  <si>
    <t>VACUUM PRESSURE</t>
  </si>
  <si>
    <t>SCFM</t>
  </si>
  <si>
    <t>STANDARD [L/s]</t>
  </si>
  <si>
    <t>EQUIPMENT AND/OR SERVICE</t>
  </si>
  <si>
    <t>5-VI1</t>
  </si>
  <si>
    <t>5-SF1</t>
  </si>
  <si>
    <t>1-WF1</t>
  </si>
  <si>
    <t>WPD</t>
  </si>
  <si>
    <t>STEAM TO WATER HEAT EXCHANGER SCHEDULE</t>
  </si>
  <si>
    <t>LIQUID TO LIQUID HEAT EXCHANGER SCHEDULE</t>
  </si>
  <si>
    <t>WATER CONDITIONS</t>
  </si>
  <si>
    <t>HOT SIDE</t>
  </si>
  <si>
    <t>COLD SIDE</t>
  </si>
  <si>
    <t>HEAD</t>
  </si>
  <si>
    <t>DISCHARGE PRESSURE</t>
  </si>
  <si>
    <t>RECEIVER DIMENSIONS, DIA X LENGTH</t>
  </si>
  <si>
    <t>CU FT/HR</t>
  </si>
  <si>
    <t>[L/HR]</t>
  </si>
  <si>
    <t>INLET PRESSURE</t>
  </si>
  <si>
    <t>INLET SIZE</t>
  </si>
  <si>
    <t xml:space="preserve">IN </t>
  </si>
  <si>
    <t>OUTLET SIZE</t>
  </si>
  <si>
    <t>WATER SOFTENER SCHEDULE</t>
  </si>
  <si>
    <t>GAS FIRED WATER HEATER SCHEDULE</t>
  </si>
  <si>
    <t>STORAGE CAPACITY</t>
  </si>
  <si>
    <t>TIME TO RECOVER CONTENTS, MINUTES</t>
  </si>
  <si>
    <t>GAL/HR</t>
  </si>
  <si>
    <t>ELECTIRCAL INPUT</t>
  </si>
  <si>
    <t>STORAGE TANK SCHEDULE</t>
  </si>
  <si>
    <t>INLET PIPE SIZES</t>
  </si>
  <si>
    <t>OUTLET PIPE SIZES</t>
  </si>
  <si>
    <t>RELIEF VALVE</t>
  </si>
  <si>
    <t>PLUMBING FIXTURE SCHEDULE</t>
  </si>
  <si>
    <t>DESCRIPTION</t>
  </si>
  <si>
    <t>WASTE PIPE</t>
  </si>
  <si>
    <t>VENT PIPE</t>
  </si>
  <si>
    <t>COLD WATER</t>
  </si>
  <si>
    <t>HOT WATER</t>
  </si>
  <si>
    <t>WASTE FIXTURE UNITS</t>
  </si>
  <si>
    <t>METRIC SOFT CONVERSION RULES</t>
  </si>
  <si>
    <t>ENGLISH UNIT QUANTITY</t>
  </si>
  <si>
    <t>ENGLISH UNITS</t>
  </si>
  <si>
    <t>METRIC UNIT QUANTITY</t>
  </si>
  <si>
    <t>METRIC UNITS</t>
  </si>
  <si>
    <t>F</t>
  </si>
  <si>
    <t>C</t>
  </si>
  <si>
    <t>mm</t>
  </si>
  <si>
    <t>INCH</t>
  </si>
  <si>
    <t>CFM</t>
  </si>
  <si>
    <t>L/s</t>
  </si>
  <si>
    <t>LPM</t>
  </si>
  <si>
    <t>LPS</t>
  </si>
  <si>
    <t>PSI</t>
  </si>
  <si>
    <t>kPa</t>
  </si>
  <si>
    <t>FT H20</t>
  </si>
  <si>
    <t>IN W.G.</t>
  </si>
  <si>
    <t>BTUH</t>
  </si>
  <si>
    <t>WATTS</t>
  </si>
  <si>
    <t>TON</t>
  </si>
  <si>
    <t>KILOWATTS</t>
  </si>
  <si>
    <t>LB</t>
  </si>
  <si>
    <t>KG</t>
  </si>
  <si>
    <t>LB/HR</t>
  </si>
  <si>
    <t>KG/HR</t>
  </si>
  <si>
    <t>NOTES</t>
  </si>
  <si>
    <t>1.  ROUND TO 2 SIGNIFICANT FIGURES FOR ALL CONVERSIONS</t>
  </si>
  <si>
    <t>FOR INFORMATION PURPOSES ONLY</t>
  </si>
  <si>
    <t>ENGLISH</t>
  </si>
  <si>
    <t>METRIC</t>
  </si>
  <si>
    <t>CONVERSION</t>
  </si>
  <si>
    <t>EQUATION</t>
  </si>
  <si>
    <t>TEMPERATURE,[⁰F TO ⁰C]</t>
  </si>
  <si>
    <t>IF(A25&gt;32,ROUND(((A25-32)/1.8),2-LEN(INT(((A25-32)/1.8)))),ROUND(((A25-32)/1.8),3-LEN(INT(((A25-32)/1.8)))))ROUND(((A25-32)/1.8),2-LEN(INT(((A25-32)/1.8))))</t>
  </si>
  <si>
    <t>DISTANCE, [FT TO mm]</t>
  </si>
  <si>
    <t>ROUND(A26*300,2-LEN(INT(A26*300)))</t>
  </si>
  <si>
    <t>DISTANCE, [INCH TO mm]</t>
  </si>
  <si>
    <t>ROUND(A27*25,2-LEN(INT(A27*25)))</t>
  </si>
  <si>
    <t>AIRFLOW, [CFM TO L/s]</t>
  </si>
  <si>
    <t>ROUND(A28*.472,2-LEN(INT(A28*.472)))</t>
  </si>
  <si>
    <t>FLOW, [GPM TO LPM]</t>
  </si>
  <si>
    <t>ROUND(A29*3.8,2-LEN(INT(A29*3.8)))</t>
  </si>
  <si>
    <t>FLOW, [GPM TO L/s]</t>
  </si>
  <si>
    <t>ROUND(A30*.06309,2-LEN(INT(A30*0.06309)))</t>
  </si>
  <si>
    <t>PRESSURE, [PSIG TO kPa]</t>
  </si>
  <si>
    <t>ROUND(A31*6.9,2-LEN(INT(A31*6.9)))</t>
  </si>
  <si>
    <t>PRESSURE, [IN W.G. TO Pa]</t>
  </si>
  <si>
    <t>ROUND(A32*250,2-LEN(INT(A32*250)))</t>
  </si>
  <si>
    <t>POWER, [BTUH TO WATTS]</t>
  </si>
  <si>
    <t>ROUND(A33*.293,2-LEN(INT(A33*.293)))</t>
  </si>
  <si>
    <t>POWER, [HP TO WATTS]</t>
  </si>
  <si>
    <t>ROUND(A34*746,2-LEN(INT(A34*746)))</t>
  </si>
  <si>
    <t>POWER, [HP TO KILOWATTS]</t>
  </si>
  <si>
    <t>ROUND(A35*.746,2-LEN(INT(A35*.746)))</t>
  </si>
  <si>
    <t>WEIGHT [LB TO KG]</t>
  </si>
  <si>
    <t>ROUND(A36*.454,2-LEN(INT(A36*.454)))</t>
  </si>
  <si>
    <t>STEAM FLOW, [LB/HR TO KG/HR]</t>
  </si>
  <si>
    <t>ROUND(A37*.454,2-LEN(INT(A37*.454)))</t>
  </si>
  <si>
    <t>CLG EFFECT [TONS TO KW]</t>
  </si>
  <si>
    <t>ROUND(A38*.2844,2-LEN(INT(A38*.2844)))</t>
  </si>
  <si>
    <t>PRESS, [FT H20 TO kPa]</t>
  </si>
  <si>
    <t>ROUND(A39*15.94,2-LEN(INT(A39*15.94)))</t>
  </si>
  <si>
    <t>B109</t>
  </si>
  <si>
    <t>DOMESTIC WATER</t>
  </si>
  <si>
    <t>DOMESTIC BOOSTER PUMP</t>
  </si>
  <si>
    <t>END SUCTION</t>
  </si>
  <si>
    <t>EQUIPMENT CONNECTION SCHEDULE</t>
  </si>
  <si>
    <t>EQUIPMENT DESCRIPTION</t>
  </si>
  <si>
    <t>VACUUM</t>
  </si>
  <si>
    <t>COMPRESSED AIR</t>
  </si>
  <si>
    <t>DOMESTIC WATER THERMAL EXPANSION TANK SCHEDULE</t>
  </si>
  <si>
    <t>MIN TANK VOLUME</t>
  </si>
  <si>
    <t>WRIST BLADE HANDLES</t>
  </si>
  <si>
    <t>ELECTRIC SENSOR</t>
  </si>
  <si>
    <t>GAS PRESSURE</t>
  </si>
  <si>
    <t>FOOD SERVICE STEAM OR GAS DEMAND SCHEDULE</t>
  </si>
  <si>
    <t>STEAM PIPE SIZE</t>
  </si>
  <si>
    <t>STEAM DEMAND</t>
  </si>
  <si>
    <t>[KG/HR]</t>
  </si>
  <si>
    <t>CONDENSATE PIPE SIZE</t>
  </si>
  <si>
    <t>PACKAGED REVERSE OSMOSIS SCHEDULE</t>
  </si>
  <si>
    <t>PUMP ELECTRICAL</t>
  </si>
  <si>
    <t>N/A</t>
  </si>
  <si>
    <t>[W]</t>
  </si>
  <si>
    <t>FLOW EA. PUMP</t>
  </si>
  <si>
    <t>HEAD EA. PUMP</t>
  </si>
  <si>
    <t>PRESSURE TRANSMITTER SETPOINT</t>
  </si>
  <si>
    <t>PACKAGE BOOSTER PUMP SCHEDULE</t>
  </si>
  <si>
    <t>STORAGE TANK WITH HEAT EXCHANGER SCHEDULE</t>
  </si>
  <si>
    <t>AIR COMPRESSOR SCHEDULE</t>
  </si>
  <si>
    <t>GAS PRESSURE REGULATOR</t>
  </si>
  <si>
    <t>ELECTRIC WATER HEATER SCHEDULE</t>
  </si>
  <si>
    <t>VOLUME, [Gal TO L]</t>
  </si>
  <si>
    <t>ROUND(A41*3.785,2-LEN(INT(A41*3.785)))</t>
  </si>
  <si>
    <t>DISTANCE, [FT TO M]</t>
  </si>
  <si>
    <t>ROUND(A40*.3,2-LEN(INT(A40*.3)))</t>
  </si>
  <si>
    <t>POWER EACH</t>
  </si>
  <si>
    <t>TRAP NO</t>
  </si>
  <si>
    <t>MECH ROOM</t>
  </si>
  <si>
    <t>SP GR</t>
  </si>
  <si>
    <t>% EFF</t>
  </si>
  <si>
    <t>NO PUMPS</t>
  </si>
  <si>
    <t>OULET BUFFER TANK ACCEPTANCE VOLUME</t>
  </si>
  <si>
    <t>OPER WEIGHT</t>
  </si>
  <si>
    <t>TOTAL kW</t>
  </si>
  <si>
    <t>kW PER ELEMENT</t>
  </si>
  <si>
    <t>NO OF ELEMENTS</t>
  </si>
  <si>
    <t>NAT GAS PIPE SIZE</t>
  </si>
  <si>
    <t>NAT GAS DEMAND</t>
  </si>
  <si>
    <t>MIN NPSH AVAIL</t>
  </si>
  <si>
    <t>19</t>
  </si>
  <si>
    <t>138</t>
  </si>
  <si>
    <t>NO. PUMPS</t>
  </si>
  <si>
    <t>3</t>
  </si>
  <si>
    <t>B1100</t>
  </si>
  <si>
    <t>-----</t>
  </si>
  <si>
    <t>0190 MER</t>
  </si>
  <si>
    <t>PATIENT CARE</t>
  </si>
  <si>
    <t>1-TP2</t>
  </si>
  <si>
    <t>----</t>
  </si>
  <si>
    <t>DOUBLE WALL, SEMI INSTANTANEOUS, SHELL &amp; TUBE</t>
  </si>
  <si>
    <t>DOMESTIC HOT WATER</t>
  </si>
  <si>
    <t>DIETECTICS</t>
  </si>
  <si>
    <t>KITCHEN BOOSTER</t>
  </si>
  <si>
    <t>1-BP1</t>
  </si>
  <si>
    <t>HOSPITAL PRESSURE ZONE #2</t>
  </si>
  <si>
    <t>DOMESTIC COLD WATER</t>
  </si>
  <si>
    <t>1</t>
  </si>
  <si>
    <t>92</t>
  </si>
  <si>
    <t>54</t>
  </si>
  <si>
    <t>NOMINAL POWER, EA.</t>
  </si>
  <si>
    <t>7.5</t>
  </si>
  <si>
    <t>1-ET27</t>
  </si>
  <si>
    <t>POTABLE THERMAL EXPANSION TANK</t>
  </si>
  <si>
    <t>60</t>
  </si>
  <si>
    <t>80</t>
  </si>
  <si>
    <t>70</t>
  </si>
  <si>
    <t>15</t>
  </si>
  <si>
    <t>10.5</t>
  </si>
  <si>
    <t>.75</t>
  </si>
  <si>
    <t>7-ST5</t>
  </si>
  <si>
    <t>GLASS LINED POTABLE WATER</t>
  </si>
  <si>
    <t>120</t>
  </si>
  <si>
    <t>2000</t>
  </si>
  <si>
    <t>7-ST1</t>
  </si>
  <si>
    <t>MEDICAL AIR</t>
  </si>
  <si>
    <t>1-AC5</t>
  </si>
  <si>
    <t>DUPLEX OILLESS SCROLL</t>
  </si>
  <si>
    <t>INLET AIRFLOW</t>
  </si>
  <si>
    <t>64</t>
  </si>
  <si>
    <t>200</t>
  </si>
  <si>
    <t>[900X2100]</t>
  </si>
  <si>
    <t>36X84</t>
  </si>
  <si>
    <t>10</t>
  </si>
  <si>
    <t>POWER EA.</t>
  </si>
  <si>
    <t>NO. MOTORS</t>
  </si>
  <si>
    <t>5-GPR2</t>
  </si>
  <si>
    <t>SITE</t>
  </si>
  <si>
    <t>NATURAL GAS</t>
  </si>
  <si>
    <t>PILOT</t>
  </si>
  <si>
    <t>12000</t>
  </si>
  <si>
    <t>2</t>
  </si>
  <si>
    <t>5</t>
  </si>
  <si>
    <t>4</t>
  </si>
  <si>
    <t>WATER CLOSET, WALL HUNG, ELONGATED BOWL, 1.6 GPF</t>
  </si>
  <si>
    <t>1.25</t>
  </si>
  <si>
    <t>YES</t>
  </si>
  <si>
    <t>13702</t>
  </si>
  <si>
    <t>C105</t>
  </si>
  <si>
    <t>INDIRECT WASTE</t>
  </si>
  <si>
    <t>HD-102</t>
  </si>
  <si>
    <t>EXHAUST HOOD</t>
  </si>
  <si>
    <t>1.5</t>
  </si>
  <si>
    <t>.5</t>
  </si>
  <si>
    <t>DIETECTICS DISHWASHER</t>
  </si>
  <si>
    <t>3000</t>
  </si>
  <si>
    <t>10-HX5</t>
  </si>
  <si>
    <t>KITCHEN BOOSTER HEATER</t>
  </si>
  <si>
    <t>SHELL &amp; TUBE</t>
  </si>
  <si>
    <t>1000</t>
  </si>
  <si>
    <t>30</t>
  </si>
  <si>
    <t>SEMI INSTANTANEOUS</t>
  </si>
  <si>
    <t>7-WH2</t>
  </si>
  <si>
    <t>NURSING HOME</t>
  </si>
  <si>
    <t>750</t>
  </si>
  <si>
    <t>.25</t>
  </si>
  <si>
    <t>8</t>
  </si>
  <si>
    <t>18</t>
  </si>
  <si>
    <t>650</t>
  </si>
  <si>
    <t>500</t>
  </si>
  <si>
    <t>LARGE VOLUME ELECTRIC</t>
  </si>
  <si>
    <t>A132</t>
  </si>
  <si>
    <t>24-WH2</t>
  </si>
  <si>
    <t>75</t>
  </si>
  <si>
    <t>CONTINUOUS FLOW RATE</t>
  </si>
  <si>
    <t>PEAK FLOW RATE</t>
  </si>
  <si>
    <t>ION EXCHANGE</t>
  </si>
  <si>
    <t>HEATING WATER</t>
  </si>
  <si>
    <t>1-WS1</t>
  </si>
  <si>
    <t>A123</t>
  </si>
  <si>
    <t>HOSPITAL</t>
  </si>
  <si>
    <t>BACK WASH FLOW RATE</t>
  </si>
  <si>
    <t>MAX. BED</t>
  </si>
  <si>
    <t>CAPACITY/ SALT DOSAGE</t>
  </si>
  <si>
    <t>SALT DOSAGE</t>
  </si>
  <si>
    <t>LBS/ CUFT</t>
  </si>
  <si>
    <t>72</t>
  </si>
  <si>
    <t>TANK SIZE (DIAM)</t>
  </si>
  <si>
    <t>SALT CAPACITY OF BRINE TANK</t>
  </si>
  <si>
    <t>[KG]</t>
  </si>
  <si>
    <t>3500</t>
  </si>
  <si>
    <t>[KGr]/[LB]</t>
  </si>
  <si>
    <t>750 / 375</t>
  </si>
  <si>
    <t>1350 / 675</t>
  </si>
  <si>
    <r>
      <t xml:space="preserve">MIN. BED </t>
    </r>
    <r>
      <rPr>
        <i/>
        <sz val="10"/>
        <rFont val="Arial Narrow"/>
        <family val="2"/>
      </rPr>
      <t>(SUBFILL OF SAND)</t>
    </r>
  </si>
  <si>
    <t>[LPM]</t>
  </si>
  <si>
    <t>PRODUCT CAPACITY</t>
  </si>
  <si>
    <t>FEED FLOW</t>
  </si>
  <si>
    <t>REJECT FLOW</t>
  </si>
  <si>
    <t>16.2</t>
  </si>
  <si>
    <t>5.7</t>
  </si>
  <si>
    <t>CLEANING FLOW</t>
  </si>
  <si>
    <t>NO. VESSELS</t>
  </si>
  <si>
    <t>MEMBRANES PER VESSEL</t>
  </si>
  <si>
    <t>VESSEL ARRAY</t>
  </si>
  <si>
    <t>1:1:1</t>
  </si>
  <si>
    <t>MULTISTAGE, SINGLE PASS</t>
  </si>
  <si>
    <t>LABORATORY COLD WATER</t>
  </si>
  <si>
    <t>RESEARCH WING</t>
  </si>
  <si>
    <t>1-RO5</t>
  </si>
  <si>
    <t>MIN. % EFF</t>
  </si>
  <si>
    <t>NPSH AVAILABLE</t>
  </si>
  <si>
    <t>SP. GR.</t>
  </si>
  <si>
    <t>1220 MER</t>
  </si>
  <si>
    <t>CONSTANT</t>
  </si>
  <si>
    <t>DESIGNER'S SCHEDULE USE INSTRUCTIONS</t>
  </si>
  <si>
    <t>1.  MAKE ALL SCHEDULES PROJECT SPECIFIC.</t>
  </si>
  <si>
    <t>2. COORDINATE ALL VA PLUMBING STANDARD SCHEDULES WITH VA MASTER SPECIFICATIONS.</t>
  </si>
  <si>
    <t>3. COORDINATE ALL VA PLUMBING STANDARD SCHEDULES WITH VA STANDARD DETAILS.</t>
  </si>
  <si>
    <t>4. SI UNITS ARE IN FORMULA FORMAT. COPY AND PASTE IN CELL BELOW FOR EACH USE.</t>
  </si>
  <si>
    <t xml:space="preserve">REFER TO SELECTION GUIDE IN HVAC CRITERIA AND TO MANUFACTURER'S DATA FOR TYPE OF ISOLATOR AND MINIMUM STATIC DEFLECTION. LIST EQUIPMENT NOT REQUIRING ISOLATORS (PUMPS IN SEPARATE CHILLER BUILDING, ETC.). INDICATE THAT ISOLATORS WILL NOT BE REQUIRED TO VERIFY THAT EQUIPMENT WAS NOT OVERLOOKED.  </t>
  </si>
  <si>
    <t>DESIGNER NOTE:</t>
  </si>
  <si>
    <t>INSURE BOOSTER PUMP IS ON EMERGENCY POWER.</t>
  </si>
  <si>
    <t>INCOMING WATER PPM DISOLVED SOLIDS</t>
  </si>
  <si>
    <t>300</t>
  </si>
  <si>
    <t>KPA</t>
  </si>
  <si>
    <t>AMP</t>
  </si>
  <si>
    <t>POWER REQUIRED</t>
  </si>
  <si>
    <t>CHARCOAL</t>
  </si>
  <si>
    <r>
      <rPr>
        <sz val="12"/>
        <rFont val="Calibri"/>
        <family val="2"/>
      </rPr>
      <t>◊</t>
    </r>
    <r>
      <rPr>
        <sz val="7.2"/>
        <rFont val="Arial Narrow"/>
        <family val="2"/>
      </rPr>
      <t xml:space="preserve"> </t>
    </r>
    <r>
      <rPr>
        <sz val="12"/>
        <rFont val="Arial Narrow"/>
        <family val="2"/>
      </rPr>
      <t>SEE 2.3 ACTIVATED CARBON FILTER UNDER PLUMBING SPECIFICATION 22 67 19.16 REVERSE OSMOSIS WATER EQUIPMENT</t>
    </r>
  </si>
  <si>
    <t>1-WH-10</t>
  </si>
  <si>
    <t>D1106</t>
  </si>
  <si>
    <t>SHOP</t>
  </si>
  <si>
    <t>SMALL UNDER COUNTER</t>
  </si>
  <si>
    <t>8.5</t>
  </si>
  <si>
    <t>40</t>
  </si>
  <si>
    <t>45</t>
  </si>
  <si>
    <t>100</t>
  </si>
  <si>
    <t>130</t>
  </si>
  <si>
    <t>340</t>
  </si>
  <si>
    <t>FUEL</t>
  </si>
  <si>
    <t>CFH</t>
  </si>
  <si>
    <t>IN WG</t>
  </si>
  <si>
    <t>[Pa]</t>
  </si>
  <si>
    <t>[L/H]</t>
  </si>
  <si>
    <t>140</t>
  </si>
  <si>
    <t>1-HEX1</t>
  </si>
  <si>
    <t>1-HEX2</t>
  </si>
  <si>
    <t>◊ COORDINATE WITH STRUCTURAL DRAWING TO SHOW SADDLE SUPPORTS.</t>
  </si>
  <si>
    <t>FLOW RATE</t>
  </si>
  <si>
    <t>[L/S]</t>
  </si>
  <si>
    <t>1-TP4</t>
  </si>
  <si>
    <t>◊ PROVIDE SEPARATE/INDEPENDENT AIR COMPRESSOR SYSTEMS FOR :</t>
  </si>
  <si>
    <t>1. MEDICAL AIR COMPRESSOR</t>
  </si>
  <si>
    <t>2. LABORATORY AIR COMPRESSOR</t>
  </si>
  <si>
    <t>3. GENERAL/PLANT AIR COMPRESSOR</t>
  </si>
  <si>
    <t>4. DENTAL AIR COMPRESSOR</t>
  </si>
  <si>
    <t>CFM DELIVERY @ VACUUM PRESSURE (SI)</t>
  </si>
  <si>
    <t>ELECTRIC POWER</t>
  </si>
  <si>
    <t>[Kw]</t>
  </si>
  <si>
    <t>1. MEDICAL VACUUM</t>
  </si>
  <si>
    <r>
      <rPr>
        <sz val="12"/>
        <rFont val="Calibri"/>
        <family val="2"/>
      </rPr>
      <t>◊</t>
    </r>
    <r>
      <rPr>
        <sz val="6.5"/>
        <rFont val="Arial"/>
        <family val="2"/>
      </rPr>
      <t xml:space="preserve"> </t>
    </r>
    <r>
      <rPr>
        <sz val="12"/>
        <rFont val="Arial"/>
        <family val="2"/>
      </rPr>
      <t>PROVIDE SEPARATE/INDEPENDENT VACUUM SYSTEMS FOR:</t>
    </r>
  </si>
  <si>
    <t>2. LABORATORY VACUUM</t>
  </si>
  <si>
    <t>OUTLET PRESSURE</t>
  </si>
  <si>
    <t>PP-1</t>
  </si>
  <si>
    <t>WATER FIXTURE UNITS</t>
  </si>
  <si>
    <t>BIO-MEDICAL</t>
  </si>
  <si>
    <t>1-PP1</t>
  </si>
  <si>
    <t>PLUMBING PUMP SCHEDULE</t>
  </si>
  <si>
    <t>MAIN HOSPITAL</t>
  </si>
  <si>
    <t>HOT WATER RECIR</t>
  </si>
  <si>
    <t>CENT</t>
  </si>
  <si>
    <t>NA</t>
  </si>
  <si>
    <t>◊ SHOW ALL EQUIPMENT FOR KITCHEN, DIAGNOSTICS AND TREATMENT. BIOMEDICAL ETC. COORDINATE PIPE SIZE WITH CUT SHEETS.</t>
  </si>
  <si>
    <r>
      <rPr>
        <sz val="12"/>
        <rFont val="Calibri"/>
        <family val="2"/>
      </rPr>
      <t>◊</t>
    </r>
    <r>
      <rPr>
        <sz val="12"/>
        <rFont val="Arial Narrow"/>
        <family val="2"/>
      </rPr>
      <t xml:space="preserve">  ANTIFREEZE FLUID IS USUALLY PROPYLENE GLYCOL WATER (PGW).  ADJUST FLOW, HEAD, AND POWER FOR FLUID PUMPED.</t>
    </r>
  </si>
  <si>
    <t>INCOMING WATER HARDNESS</t>
  </si>
  <si>
    <t>PPM</t>
  </si>
  <si>
    <t>150</t>
  </si>
  <si>
    <t>250</t>
  </si>
  <si>
    <t>RECOVERY @ 70 °F [21°C] RISE</t>
  </si>
  <si>
    <t>50</t>
  </si>
  <si>
    <t>PLATE &amp; FRAME</t>
  </si>
  <si>
    <t>GLASS LINED, TANK &amp; TUBE</t>
  </si>
  <si>
    <t>STEAM BOOSTER WATER HEATER SCHEDULE</t>
  </si>
  <si>
    <t>PP-101</t>
  </si>
  <si>
    <t>PP-102</t>
  </si>
  <si>
    <t>PP-103</t>
  </si>
  <si>
    <t>PP-201</t>
  </si>
  <si>
    <t>PP-202</t>
  </si>
  <si>
    <t>PP-302</t>
  </si>
  <si>
    <t>PP-401</t>
  </si>
  <si>
    <t>PP-403</t>
  </si>
  <si>
    <t>PP-414</t>
  </si>
  <si>
    <t>PP-501</t>
  </si>
  <si>
    <t>PP-502</t>
  </si>
  <si>
    <t>PP-505</t>
  </si>
  <si>
    <t>PP-604</t>
  </si>
  <si>
    <t>PP-701</t>
  </si>
  <si>
    <t>PP-706</t>
  </si>
  <si>
    <t>PP-801</t>
  </si>
  <si>
    <t>PP-902</t>
  </si>
  <si>
    <t>WATER CLOSET FLOOR MTD</t>
  </si>
  <si>
    <t>WATER CLOSET, WALL HUNG</t>
  </si>
  <si>
    <t>URINAL WALL HUNG</t>
  </si>
  <si>
    <t>BATH TUB WITH SHOWER</t>
  </si>
  <si>
    <t>LAVATORY</t>
  </si>
  <si>
    <t>LAVATORY ELBOW CONTROL</t>
  </si>
  <si>
    <t>PP-402</t>
  </si>
  <si>
    <t>LAVATORY FOOT PEDAL CONTROL</t>
  </si>
  <si>
    <t>SINK SERVICE</t>
  </si>
  <si>
    <t>SINK SERVICE FLOOR MOUNTED</t>
  </si>
  <si>
    <t>SINKSERVICE CLINIC</t>
  </si>
  <si>
    <t>ELECTRIC WATER COOLER</t>
  </si>
  <si>
    <t>SHOWER</t>
  </si>
  <si>
    <t>EMERGENCY SHOWER</t>
  </si>
  <si>
    <t>WALL HYDRANT</t>
  </si>
  <si>
    <t>6</t>
  </si>
  <si>
    <t>NO</t>
  </si>
  <si>
    <t>BED PAN WASHER</t>
  </si>
  <si>
    <t>WHEELCHAIR</t>
  </si>
  <si>
    <t>RIM FLUSHING</t>
  </si>
  <si>
    <t>DRY  TRIPLEX</t>
  </si>
  <si>
    <t>NHCU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</si>
</sst>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 ?\ &quot;]&quot;;&quot;[&quot;\ \-?\ &quot;]&quot;"/>
  </numFmts>
  <fonts count="17" x14ac:knownFonts="1">
    <font>
      <sz val="10"/>
      <name val="Arial"/>
    </font>
    <font>
      <sz val="8"/>
      <name val="Arial"/>
      <family val="2"/>
    </font>
    <font>
      <sz val="18"/>
      <name val="Arial Narrow"/>
      <family val="2"/>
    </font>
    <font>
      <sz val="12"/>
      <name val="Arial Narrow"/>
      <family val="2"/>
    </font>
    <font>
      <b/>
      <sz val="12"/>
      <name val="Arial Narrow"/>
      <family val="2"/>
    </font>
    <font>
      <sz val="8"/>
      <color indexed="81"/>
      <name val="Tahoma"/>
      <family val="2"/>
    </font>
    <font>
      <b/>
      <sz val="8"/>
      <color indexed="81"/>
      <name val="Tahoma"/>
      <family val="2"/>
    </font>
    <font>
      <sz val="10"/>
      <name val="Arial"/>
      <family val="2"/>
    </font>
    <font>
      <sz val="10"/>
      <name val="Arial Narrow"/>
      <family val="2"/>
    </font>
    <font>
      <sz val="9"/>
      <color indexed="81"/>
      <name val="Tahoma"/>
      <family val="2"/>
    </font>
    <font>
      <b/>
      <sz val="9"/>
      <color indexed="81"/>
      <name val="Tahoma"/>
      <family val="2"/>
    </font>
    <font>
      <i/>
      <sz val="10"/>
      <name val="Arial Narrow"/>
      <family val="2"/>
    </font>
    <font>
      <sz val="12"/>
      <name val="Calibri"/>
      <family val="2"/>
    </font>
    <font>
      <sz val="7.2"/>
      <name val="Arial Narrow"/>
      <family val="2"/>
    </font>
    <font>
      <sz val="12"/>
      <name val="Arial"/>
      <family val="2"/>
    </font>
    <font>
      <b/>
      <sz val="12"/>
      <name val="Arial"/>
      <family val="2"/>
    </font>
    <font>
      <sz val="6.5"/>
      <name val="Arial"/>
      <family val="2"/>
    </font>
  </fonts>
  <fills count="5">
    <fill>
      <patternFill patternType="none"/>
    </fill>
    <fill>
      <patternFill patternType="gray125"/>
    </fill>
    <fill>
      <patternFill patternType="solid">
        <fgColor indexed="43"/>
        <bgColor indexed="64"/>
      </patternFill>
    </fill>
    <fill>
      <patternFill patternType="solid">
        <fgColor theme="3" tint="0.79998168889431442"/>
        <bgColor indexed="64"/>
      </patternFill>
    </fill>
    <fill>
      <patternFill patternType="solid">
        <fgColor theme="9" tint="0.79998168889431442"/>
        <bgColor indexed="64"/>
      </patternFill>
    </fill>
  </fills>
  <borders count="79">
    <border>
      <left/>
      <right/>
      <top/>
      <bottom/>
      <diagonal/>
    </border>
    <border>
      <left style="dashed">
        <color indexed="64"/>
      </left>
      <right style="dashed">
        <color indexed="64"/>
      </right>
      <top style="thin">
        <color indexed="64"/>
      </top>
      <bottom style="thin">
        <color indexed="64"/>
      </bottom>
      <diagonal/>
    </border>
    <border>
      <left style="medium">
        <color indexed="64"/>
      </left>
      <right style="dashed">
        <color indexed="64"/>
      </right>
      <top style="thin">
        <color indexed="64"/>
      </top>
      <bottom/>
      <diagonal/>
    </border>
    <border>
      <left style="dashed">
        <color indexed="64"/>
      </left>
      <right style="dashed">
        <color indexed="64"/>
      </right>
      <top style="thin">
        <color indexed="64"/>
      </top>
      <bottom/>
      <diagonal/>
    </border>
    <border>
      <left style="dashed">
        <color indexed="64"/>
      </left>
      <right style="dashed">
        <color indexed="64"/>
      </right>
      <top/>
      <bottom style="double">
        <color indexed="64"/>
      </bottom>
      <diagonal/>
    </border>
    <border>
      <left style="dashed">
        <color indexed="64"/>
      </left>
      <right style="dashed">
        <color indexed="64"/>
      </right>
      <top style="thin">
        <color indexed="64"/>
      </top>
      <bottom style="double">
        <color indexed="64"/>
      </bottom>
      <diagonal/>
    </border>
    <border>
      <left style="medium">
        <color indexed="64"/>
      </left>
      <right style="dashed">
        <color indexed="64"/>
      </right>
      <top style="thin">
        <color indexed="64"/>
      </top>
      <bottom style="thin">
        <color indexed="64"/>
      </bottom>
      <diagonal/>
    </border>
    <border>
      <left style="dashed">
        <color indexed="64"/>
      </left>
      <right style="medium">
        <color indexed="64"/>
      </right>
      <top style="thin">
        <color indexed="64"/>
      </top>
      <bottom style="thin">
        <color indexed="64"/>
      </bottom>
      <diagonal/>
    </border>
    <border>
      <left style="medium">
        <color indexed="64"/>
      </left>
      <right style="dashed">
        <color indexed="64"/>
      </right>
      <top style="thin">
        <color indexed="64"/>
      </top>
      <bottom style="medium">
        <color indexed="64"/>
      </bottom>
      <diagonal/>
    </border>
    <border>
      <left style="dashed">
        <color indexed="64"/>
      </left>
      <right style="dashed">
        <color indexed="64"/>
      </right>
      <top style="thin">
        <color indexed="64"/>
      </top>
      <bottom style="medium">
        <color indexed="64"/>
      </bottom>
      <diagonal/>
    </border>
    <border>
      <left style="dashed">
        <color indexed="64"/>
      </left>
      <right style="medium">
        <color indexed="64"/>
      </right>
      <top style="thin">
        <color indexed="64"/>
      </top>
      <bottom style="medium">
        <color indexed="64"/>
      </bottom>
      <diagonal/>
    </border>
    <border>
      <left style="medium">
        <color indexed="64"/>
      </left>
      <right style="dashed">
        <color indexed="64"/>
      </right>
      <top style="double">
        <color indexed="64"/>
      </top>
      <bottom style="thin">
        <color indexed="64"/>
      </bottom>
      <diagonal/>
    </border>
    <border>
      <left style="dashed">
        <color indexed="64"/>
      </left>
      <right style="dashed">
        <color indexed="64"/>
      </right>
      <top style="double">
        <color indexed="64"/>
      </top>
      <bottom style="thin">
        <color indexed="64"/>
      </bottom>
      <diagonal/>
    </border>
    <border>
      <left style="dashed">
        <color indexed="64"/>
      </left>
      <right style="medium">
        <color indexed="64"/>
      </right>
      <top style="double">
        <color indexed="64"/>
      </top>
      <bottom style="thin">
        <color indexed="64"/>
      </bottom>
      <diagonal/>
    </border>
    <border>
      <left style="dashed">
        <color indexed="64"/>
      </left>
      <right style="dashed">
        <color indexed="64"/>
      </right>
      <top/>
      <bottom/>
      <diagonal/>
    </border>
    <border>
      <left style="medium">
        <color indexed="64"/>
      </left>
      <right style="dashed">
        <color indexed="64"/>
      </right>
      <top/>
      <bottom/>
      <diagonal/>
    </border>
    <border>
      <left style="dashed">
        <color indexed="64"/>
      </left>
      <right/>
      <top/>
      <bottom/>
      <diagonal/>
    </border>
    <border>
      <left/>
      <right/>
      <top style="thin">
        <color indexed="64"/>
      </top>
      <bottom/>
      <diagonal/>
    </border>
    <border>
      <left style="medium">
        <color indexed="64"/>
      </left>
      <right/>
      <top/>
      <bottom/>
      <diagonal/>
    </border>
    <border>
      <left/>
      <right style="dashed">
        <color indexed="64"/>
      </right>
      <top style="thin">
        <color indexed="64"/>
      </top>
      <bottom style="medium">
        <color indexed="64"/>
      </bottom>
      <diagonal/>
    </border>
    <border>
      <left style="dashed">
        <color indexed="64"/>
      </left>
      <right style="medium">
        <color indexed="64"/>
      </right>
      <top/>
      <bottom/>
      <diagonal/>
    </border>
    <border>
      <left style="dashed">
        <color indexed="64"/>
      </left>
      <right style="medium">
        <color indexed="64"/>
      </right>
      <top style="thin">
        <color indexed="64"/>
      </top>
      <bottom/>
      <diagonal/>
    </border>
    <border>
      <left/>
      <right/>
      <top/>
      <bottom style="medium">
        <color indexed="64"/>
      </bottom>
      <diagonal/>
    </border>
    <border>
      <left style="dashed">
        <color indexed="64"/>
      </left>
      <right style="medium">
        <color indexed="64"/>
      </right>
      <top style="medium">
        <color indexed="64"/>
      </top>
      <bottom/>
      <diagonal/>
    </border>
    <border>
      <left style="medium">
        <color indexed="64"/>
      </left>
      <right style="dashed">
        <color indexed="64"/>
      </right>
      <top style="medium">
        <color indexed="64"/>
      </top>
      <bottom/>
      <diagonal/>
    </border>
    <border>
      <left style="dashed">
        <color indexed="64"/>
      </left>
      <right style="dashed">
        <color indexed="64"/>
      </right>
      <top style="medium">
        <color indexed="64"/>
      </top>
      <bottom/>
      <diagonal/>
    </border>
    <border>
      <left/>
      <right style="dashed">
        <color indexed="64"/>
      </right>
      <top/>
      <bottom/>
      <diagonal/>
    </border>
    <border>
      <left style="dashed">
        <color indexed="64"/>
      </left>
      <right style="dashed">
        <color indexed="64"/>
      </right>
      <top/>
      <bottom style="thin">
        <color indexed="64"/>
      </bottom>
      <diagonal/>
    </border>
    <border>
      <left/>
      <right style="dashed">
        <color indexed="64"/>
      </right>
      <top style="thin">
        <color indexed="64"/>
      </top>
      <bottom style="double">
        <color indexed="64"/>
      </bottom>
      <diagonal/>
    </border>
    <border>
      <left/>
      <right style="medium">
        <color indexed="64"/>
      </right>
      <top style="thin">
        <color indexed="64"/>
      </top>
      <bottom style="thin">
        <color indexed="64"/>
      </bottom>
      <diagonal/>
    </border>
    <border>
      <left style="dashed">
        <color indexed="64"/>
      </left>
      <right/>
      <top style="thin">
        <color indexed="64"/>
      </top>
      <bottom/>
      <diagonal/>
    </border>
    <border>
      <left/>
      <right style="dashed">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dashed">
        <color indexed="64"/>
      </left>
      <right/>
      <top style="thin">
        <color indexed="64"/>
      </top>
      <bottom style="thin">
        <color indexed="64"/>
      </bottom>
      <diagonal/>
    </border>
    <border>
      <left/>
      <right style="dashed">
        <color indexed="64"/>
      </right>
      <top style="thin">
        <color indexed="64"/>
      </top>
      <bottom style="thin">
        <color indexed="64"/>
      </bottom>
      <diagonal/>
    </border>
    <border>
      <left style="medium">
        <color indexed="64"/>
      </left>
      <right style="dashed">
        <color indexed="64"/>
      </right>
      <top style="medium">
        <color indexed="64"/>
      </top>
      <bottom style="thin">
        <color indexed="64"/>
      </bottom>
      <diagonal/>
    </border>
    <border>
      <left/>
      <right style="dashed">
        <color indexed="64"/>
      </right>
      <top style="medium">
        <color indexed="64"/>
      </top>
      <bottom style="thin">
        <color indexed="64"/>
      </bottom>
      <diagonal/>
    </border>
    <border>
      <left style="dashed">
        <color indexed="64"/>
      </left>
      <right style="dashed">
        <color indexed="64"/>
      </right>
      <top style="medium">
        <color indexed="64"/>
      </top>
      <bottom style="thin">
        <color indexed="64"/>
      </bottom>
      <diagonal/>
    </border>
    <border>
      <left style="dashed">
        <color indexed="64"/>
      </left>
      <right style="medium">
        <color indexed="64"/>
      </right>
      <top style="medium">
        <color indexed="64"/>
      </top>
      <bottom style="thin">
        <color indexed="64"/>
      </bottom>
      <diagonal/>
    </border>
    <border>
      <left style="medium">
        <color indexed="64"/>
      </left>
      <right style="dashed">
        <color indexed="64"/>
      </right>
      <top/>
      <bottom style="double">
        <color indexed="64"/>
      </bottom>
      <diagonal/>
    </border>
    <border>
      <left style="dashed">
        <color indexed="64"/>
      </left>
      <right style="medium">
        <color indexed="64"/>
      </right>
      <top/>
      <bottom style="double">
        <color indexed="64"/>
      </bottom>
      <diagonal/>
    </border>
    <border>
      <left/>
      <right/>
      <top style="thin">
        <color indexed="64"/>
      </top>
      <bottom style="thin">
        <color indexed="64"/>
      </bottom>
      <diagonal/>
    </border>
    <border>
      <left/>
      <right style="medium">
        <color indexed="64"/>
      </right>
      <top style="thin">
        <color indexed="64"/>
      </top>
      <bottom/>
      <diagonal/>
    </border>
    <border>
      <left style="dashed">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dotted">
        <color indexed="64"/>
      </left>
      <right style="dashed">
        <color indexed="64"/>
      </right>
      <top style="thin">
        <color indexed="64"/>
      </top>
      <bottom/>
      <diagonal/>
    </border>
    <border>
      <left style="dotted">
        <color indexed="64"/>
      </left>
      <right style="dashed">
        <color indexed="64"/>
      </right>
      <top/>
      <bottom/>
      <diagonal/>
    </border>
    <border>
      <left style="dotted">
        <color indexed="64"/>
      </left>
      <right style="dashed">
        <color indexed="64"/>
      </right>
      <top/>
      <bottom style="double">
        <color indexed="64"/>
      </bottom>
      <diagonal/>
    </border>
    <border>
      <left/>
      <right style="medium">
        <color indexed="64"/>
      </right>
      <top/>
      <bottom style="double">
        <color indexed="64"/>
      </bottom>
      <diagonal/>
    </border>
    <border>
      <left style="medium">
        <color indexed="64"/>
      </left>
      <right/>
      <top style="thin">
        <color indexed="64"/>
      </top>
      <bottom/>
      <diagonal/>
    </border>
    <border>
      <left style="medium">
        <color indexed="64"/>
      </left>
      <right/>
      <top/>
      <bottom style="double">
        <color indexed="64"/>
      </bottom>
      <diagonal/>
    </border>
    <border>
      <left style="dashed">
        <color indexed="64"/>
      </left>
      <right/>
      <top/>
      <bottom style="thin">
        <color indexed="64"/>
      </bottom>
      <diagonal/>
    </border>
    <border>
      <left/>
      <right style="dashed">
        <color indexed="64"/>
      </right>
      <top/>
      <bottom style="thin">
        <color indexed="64"/>
      </bottom>
      <diagonal/>
    </border>
    <border>
      <left/>
      <right style="dashed">
        <color indexed="64"/>
      </right>
      <top style="double">
        <color indexed="64"/>
      </top>
      <bottom style="thin">
        <color indexed="64"/>
      </bottom>
      <diagonal/>
    </border>
    <border>
      <left/>
      <right/>
      <top/>
      <bottom style="thin">
        <color indexed="64"/>
      </bottom>
      <diagonal/>
    </border>
    <border>
      <left/>
      <right style="dashed">
        <color indexed="64"/>
      </right>
      <top style="medium">
        <color indexed="64"/>
      </top>
      <bottom/>
      <diagonal/>
    </border>
    <border>
      <left/>
      <right style="dashed">
        <color indexed="64"/>
      </right>
      <top/>
      <bottom style="double">
        <color indexed="64"/>
      </bottom>
      <diagonal/>
    </border>
    <border>
      <left style="dashed">
        <color indexed="64"/>
      </left>
      <right/>
      <top style="thin">
        <color indexed="64"/>
      </top>
      <bottom style="double">
        <color indexed="64"/>
      </bottom>
      <diagonal/>
    </border>
    <border>
      <left style="thick">
        <color indexed="64"/>
      </left>
      <right style="dashed">
        <color indexed="64"/>
      </right>
      <top style="thin">
        <color indexed="64"/>
      </top>
      <bottom style="thick">
        <color indexed="64"/>
      </bottom>
      <diagonal/>
    </border>
    <border>
      <left style="dashed">
        <color indexed="64"/>
      </left>
      <right style="dashed">
        <color indexed="64"/>
      </right>
      <top style="thin">
        <color indexed="64"/>
      </top>
      <bottom style="thick">
        <color indexed="64"/>
      </bottom>
      <diagonal/>
    </border>
    <border>
      <left style="dashed">
        <color indexed="64"/>
      </left>
      <right style="thick">
        <color indexed="64"/>
      </right>
      <top style="thin">
        <color indexed="64"/>
      </top>
      <bottom style="thick">
        <color indexed="64"/>
      </bottom>
      <diagonal/>
    </border>
    <border>
      <left/>
      <right style="dashed">
        <color indexed="64"/>
      </right>
      <top style="thin">
        <color indexed="64"/>
      </top>
      <bottom style="thick">
        <color indexed="64"/>
      </bottom>
      <diagonal/>
    </border>
    <border>
      <left style="thick">
        <color indexed="64"/>
      </left>
      <right style="dashed">
        <color indexed="64"/>
      </right>
      <top style="thick">
        <color indexed="64"/>
      </top>
      <bottom style="thin">
        <color indexed="64"/>
      </bottom>
      <diagonal/>
    </border>
    <border>
      <left style="dashed">
        <color indexed="64"/>
      </left>
      <right style="dashed">
        <color indexed="64"/>
      </right>
      <top style="thick">
        <color indexed="64"/>
      </top>
      <bottom style="thin">
        <color indexed="64"/>
      </bottom>
      <diagonal/>
    </border>
    <border>
      <left style="dashed">
        <color indexed="64"/>
      </left>
      <right style="thick">
        <color indexed="64"/>
      </right>
      <top style="thick">
        <color indexed="64"/>
      </top>
      <bottom style="thin">
        <color indexed="64"/>
      </bottom>
      <diagonal/>
    </border>
    <border>
      <left style="thick">
        <color indexed="64"/>
      </left>
      <right style="dashed">
        <color indexed="64"/>
      </right>
      <top style="thin">
        <color indexed="64"/>
      </top>
      <bottom style="thin">
        <color indexed="64"/>
      </bottom>
      <diagonal/>
    </border>
    <border>
      <left style="dashed">
        <color indexed="64"/>
      </left>
      <right style="thick">
        <color indexed="64"/>
      </right>
      <top style="thin">
        <color indexed="64"/>
      </top>
      <bottom style="thin">
        <color indexed="64"/>
      </bottom>
      <diagonal/>
    </border>
    <border>
      <left style="medium">
        <color indexed="64"/>
      </left>
      <right style="dotted">
        <color indexed="64"/>
      </right>
      <top style="thin">
        <color indexed="64"/>
      </top>
      <bottom/>
      <diagonal/>
    </border>
    <border>
      <left style="medium">
        <color indexed="64"/>
      </left>
      <right style="dotted">
        <color indexed="64"/>
      </right>
      <top/>
      <bottom/>
      <diagonal/>
    </border>
    <border>
      <left style="medium">
        <color indexed="64"/>
      </left>
      <right style="dotted">
        <color indexed="64"/>
      </right>
      <top/>
      <bottom style="double">
        <color indexed="64"/>
      </bottom>
      <diagonal/>
    </border>
    <border>
      <left style="thick">
        <color indexed="64"/>
      </left>
      <right style="dashed">
        <color indexed="64"/>
      </right>
      <top style="thin">
        <color indexed="64"/>
      </top>
      <bottom/>
      <diagonal/>
    </border>
    <border>
      <left style="dashed">
        <color indexed="64"/>
      </left>
      <right style="thick">
        <color indexed="64"/>
      </right>
      <top style="thin">
        <color indexed="64"/>
      </top>
      <bottom/>
      <diagonal/>
    </border>
  </borders>
  <cellStyleXfs count="1">
    <xf numFmtId="0" fontId="0" fillId="0" borderId="0"/>
  </cellStyleXfs>
  <cellXfs count="244">
    <xf numFmtId="0" fontId="0" fillId="0" borderId="0" xfId="0"/>
    <xf numFmtId="0" fontId="3" fillId="0" borderId="0" xfId="0" applyFont="1" applyAlignment="1">
      <alignment horizontal="center"/>
    </xf>
    <xf numFmtId="0" fontId="0" fillId="0" borderId="0" xfId="0" applyAlignment="1">
      <alignment horizontal="center"/>
    </xf>
    <xf numFmtId="0" fontId="3" fillId="0" borderId="0" xfId="0" applyFont="1" applyAlignment="1">
      <alignment horizontal="center" vertical="center" wrapText="1"/>
    </xf>
    <xf numFmtId="49" fontId="3" fillId="0" borderId="0" xfId="0" applyNumberFormat="1" applyFont="1" applyAlignment="1">
      <alignment horizontal="center" vertical="center" wrapText="1"/>
    </xf>
    <xf numFmtId="0" fontId="3" fillId="0" borderId="0" xfId="0" applyFont="1" applyAlignment="1">
      <alignment horizontal="center" vertical="center"/>
    </xf>
    <xf numFmtId="49" fontId="3" fillId="0" borderId="10" xfId="0" applyNumberFormat="1" applyFont="1" applyBorder="1" applyAlignment="1">
      <alignment horizontal="center" vertical="center" wrapText="1"/>
    </xf>
    <xf numFmtId="0" fontId="4" fillId="0" borderId="0" xfId="0" applyFont="1" applyAlignment="1">
      <alignment horizontal="left" vertical="center"/>
    </xf>
    <xf numFmtId="0" fontId="3" fillId="0" borderId="0" xfId="0" applyFont="1" applyAlignment="1">
      <alignment horizontal="left"/>
    </xf>
    <xf numFmtId="49" fontId="3" fillId="0" borderId="8" xfId="0" applyNumberFormat="1" applyFont="1" applyBorder="1" applyAlignment="1">
      <alignment horizontal="center" vertical="center" wrapText="1"/>
    </xf>
    <xf numFmtId="49" fontId="3" fillId="0" borderId="9" xfId="0" applyNumberFormat="1" applyFont="1" applyBorder="1" applyAlignment="1">
      <alignment horizontal="center" vertical="center" wrapText="1"/>
    </xf>
    <xf numFmtId="0" fontId="4" fillId="0" borderId="0" xfId="0" applyFont="1" applyAlignment="1">
      <alignment horizontal="left"/>
    </xf>
    <xf numFmtId="0" fontId="0" fillId="0" borderId="0" xfId="0" applyBorder="1" applyAlignment="1"/>
    <xf numFmtId="0" fontId="3" fillId="0" borderId="28" xfId="0" applyFont="1" applyBorder="1" applyAlignment="1">
      <alignment horizontal="center" vertical="center" wrapText="1"/>
    </xf>
    <xf numFmtId="0" fontId="3" fillId="0" borderId="3" xfId="0" applyFont="1" applyBorder="1" applyAlignment="1">
      <alignment vertical="center" wrapText="1"/>
    </xf>
    <xf numFmtId="0" fontId="3" fillId="0" borderId="29" xfId="0" applyFont="1" applyBorder="1" applyAlignment="1">
      <alignment vertical="center" wrapText="1"/>
    </xf>
    <xf numFmtId="0" fontId="0" fillId="0" borderId="0" xfId="0" applyBorder="1" applyAlignment="1">
      <alignment horizontal="center"/>
    </xf>
    <xf numFmtId="0" fontId="0" fillId="0" borderId="0" xfId="0" applyBorder="1" applyAlignment="1">
      <alignment horizontal="center"/>
    </xf>
    <xf numFmtId="0" fontId="8" fillId="0" borderId="0" xfId="0" applyFont="1"/>
    <xf numFmtId="0" fontId="8" fillId="0" borderId="0" xfId="0" applyFont="1" applyAlignment="1">
      <alignment horizontal="center" wrapText="1"/>
    </xf>
    <xf numFmtId="0" fontId="8" fillId="0" borderId="0" xfId="0" applyFont="1" applyAlignment="1">
      <alignment wrapText="1"/>
    </xf>
    <xf numFmtId="1" fontId="8" fillId="0" borderId="0" xfId="0" applyNumberFormat="1" applyFont="1" applyAlignment="1">
      <alignment horizontal="center" wrapText="1"/>
    </xf>
    <xf numFmtId="0" fontId="8" fillId="0" borderId="0" xfId="0" applyFont="1" applyAlignment="1">
      <alignment horizontal="center"/>
    </xf>
    <xf numFmtId="0" fontId="8" fillId="0" borderId="0" xfId="0" applyFont="1" applyAlignment="1"/>
    <xf numFmtId="0" fontId="8" fillId="3" borderId="0" xfId="0" applyFont="1" applyFill="1" applyAlignment="1">
      <alignment horizontal="center" vertical="center"/>
    </xf>
    <xf numFmtId="0" fontId="7" fillId="4" borderId="0" xfId="0" applyFont="1" applyFill="1" applyAlignment="1">
      <alignment horizontal="center" vertical="center"/>
    </xf>
    <xf numFmtId="0" fontId="8" fillId="0" borderId="0" xfId="0" applyFont="1" applyAlignment="1">
      <alignment horizontal="center" vertical="center"/>
    </xf>
    <xf numFmtId="0" fontId="8" fillId="4" borderId="0" xfId="0" applyFont="1" applyFill="1" applyAlignment="1">
      <alignment horizontal="center" vertical="center"/>
    </xf>
    <xf numFmtId="49" fontId="8" fillId="0" borderId="0" xfId="0" applyNumberFormat="1" applyFont="1" applyAlignment="1">
      <alignment horizontal="center" vertical="center" wrapText="1"/>
    </xf>
    <xf numFmtId="0" fontId="8" fillId="0" borderId="0" xfId="0" applyFont="1" applyAlignment="1">
      <alignment horizontal="center" vertical="center" wrapText="1"/>
    </xf>
    <xf numFmtId="49" fontId="8" fillId="0" borderId="0" xfId="0" applyNumberFormat="1" applyFont="1" applyAlignment="1">
      <alignment horizontal="center" vertical="center"/>
    </xf>
    <xf numFmtId="0" fontId="0" fillId="0" borderId="0" xfId="0" applyBorder="1" applyAlignment="1">
      <alignment horizontal="center"/>
    </xf>
    <xf numFmtId="0" fontId="3" fillId="0" borderId="0" xfId="0" applyFont="1" applyAlignment="1">
      <alignment horizontal="left" wrapText="1"/>
    </xf>
    <xf numFmtId="0" fontId="8" fillId="0" borderId="0" xfId="0" applyFont="1" applyAlignment="1">
      <alignment horizontal="center"/>
    </xf>
    <xf numFmtId="0" fontId="3" fillId="0" borderId="5" xfId="0" applyFont="1" applyBorder="1" applyAlignment="1">
      <alignment horizontal="center" vertical="center" wrapText="1"/>
    </xf>
    <xf numFmtId="0" fontId="8" fillId="0" borderId="12" xfId="0" applyFont="1" applyBorder="1" applyAlignment="1">
      <alignment horizontal="center" vertical="center"/>
    </xf>
    <xf numFmtId="49" fontId="8" fillId="2" borderId="11" xfId="0" applyNumberFormat="1" applyFont="1" applyFill="1" applyBorder="1" applyAlignment="1">
      <alignment horizontal="center" vertical="center"/>
    </xf>
    <xf numFmtId="49" fontId="8" fillId="2" borderId="12" xfId="0" applyNumberFormat="1" applyFont="1" applyFill="1" applyBorder="1" applyAlignment="1">
      <alignment horizontal="center" vertical="center"/>
    </xf>
    <xf numFmtId="49" fontId="8" fillId="2" borderId="13" xfId="0" applyNumberFormat="1" applyFont="1" applyFill="1" applyBorder="1" applyAlignment="1">
      <alignment horizontal="center" vertical="center"/>
    </xf>
    <xf numFmtId="49" fontId="8" fillId="2" borderId="8" xfId="0" applyNumberFormat="1" applyFont="1" applyFill="1" applyBorder="1" applyAlignment="1">
      <alignment horizontal="center" vertical="center"/>
    </xf>
    <xf numFmtId="49" fontId="8" fillId="2" borderId="9" xfId="0" applyNumberFormat="1" applyFont="1" applyFill="1" applyBorder="1" applyAlignment="1">
      <alignment horizontal="center" vertical="center"/>
    </xf>
    <xf numFmtId="49" fontId="8" fillId="2" borderId="10" xfId="0" applyNumberFormat="1" applyFont="1" applyFill="1" applyBorder="1" applyAlignment="1">
      <alignment horizontal="center" vertical="center"/>
    </xf>
    <xf numFmtId="49" fontId="8" fillId="0" borderId="9" xfId="0" applyNumberFormat="1" applyFont="1" applyBorder="1" applyAlignment="1">
      <alignment horizontal="center" vertical="center" wrapText="1"/>
    </xf>
    <xf numFmtId="0" fontId="8" fillId="0" borderId="0" xfId="0" applyFont="1" applyBorder="1" applyAlignment="1">
      <alignment horizontal="center" vertical="center"/>
    </xf>
    <xf numFmtId="49" fontId="8" fillId="2" borderId="60" xfId="0" applyNumberFormat="1" applyFont="1" applyFill="1" applyBorder="1" applyAlignment="1">
      <alignment horizontal="center" vertical="center"/>
    </xf>
    <xf numFmtId="49" fontId="8" fillId="2" borderId="19" xfId="0" applyNumberFormat="1" applyFont="1" applyFill="1" applyBorder="1" applyAlignment="1">
      <alignment horizontal="center" vertical="center"/>
    </xf>
    <xf numFmtId="49" fontId="8" fillId="0" borderId="12" xfId="0" applyNumberFormat="1" applyFont="1" applyBorder="1" applyAlignment="1">
      <alignment horizontal="center" vertical="center" wrapText="1"/>
    </xf>
    <xf numFmtId="49" fontId="8" fillId="0" borderId="8" xfId="0" applyNumberFormat="1" applyFont="1" applyBorder="1" applyAlignment="1">
      <alignment horizontal="center" vertical="center" wrapText="1"/>
    </xf>
    <xf numFmtId="164" fontId="8" fillId="4" borderId="12" xfId="0" applyNumberFormat="1" applyFont="1" applyFill="1" applyBorder="1" applyAlignment="1">
      <alignment horizontal="center" vertical="center"/>
    </xf>
    <xf numFmtId="49" fontId="8" fillId="0" borderId="10" xfId="0" applyNumberFormat="1"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Border="1" applyAlignment="1">
      <alignment horizontal="center"/>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0" fillId="0" borderId="0" xfId="0" applyBorder="1" applyAlignment="1">
      <alignment horizontal="center"/>
    </xf>
    <xf numFmtId="0" fontId="3" fillId="0" borderId="59" xfId="0" applyFont="1" applyBorder="1" applyAlignment="1">
      <alignment horizontal="center" vertical="center" wrapText="1"/>
    </xf>
    <xf numFmtId="164" fontId="8" fillId="4" borderId="12" xfId="0" applyNumberFormat="1" applyFont="1" applyFill="1" applyBorder="1" applyAlignment="1">
      <alignment horizontal="center" vertical="center" wrapText="1"/>
    </xf>
    <xf numFmtId="0" fontId="7" fillId="0" borderId="0" xfId="0" applyFont="1" applyAlignment="1">
      <alignment horizontal="center"/>
    </xf>
    <xf numFmtId="3" fontId="8" fillId="0" borderId="12" xfId="0" applyNumberFormat="1" applyFont="1" applyBorder="1" applyAlignment="1">
      <alignment horizontal="center" vertical="center" wrapText="1"/>
    </xf>
    <xf numFmtId="0" fontId="8" fillId="0" borderId="12" xfId="0" applyFont="1" applyBorder="1" applyAlignment="1">
      <alignment horizontal="center" vertical="center" wrapText="1"/>
    </xf>
    <xf numFmtId="0" fontId="2" fillId="0" borderId="61" xfId="0" applyFont="1" applyBorder="1" applyAlignment="1">
      <alignment horizontal="center" vertical="center"/>
    </xf>
    <xf numFmtId="0" fontId="3" fillId="0" borderId="1" xfId="0" applyFont="1" applyBorder="1" applyAlignment="1">
      <alignment horizontal="center" vertical="center" wrapText="1"/>
    </xf>
    <xf numFmtId="0" fontId="0" fillId="0" borderId="0" xfId="0" applyBorder="1" applyAlignment="1">
      <alignment horizontal="center"/>
    </xf>
    <xf numFmtId="0" fontId="8" fillId="0" borderId="0" xfId="0" applyFont="1" applyAlignment="1">
      <alignment horizontal="center"/>
    </xf>
    <xf numFmtId="0" fontId="3" fillId="0" borderId="7" xfId="0" applyFont="1" applyBorder="1" applyAlignment="1">
      <alignment vertical="center" wrapText="1"/>
    </xf>
    <xf numFmtId="0" fontId="3" fillId="0" borderId="0" xfId="0" applyFont="1" applyBorder="1" applyAlignment="1">
      <alignment vertical="center" wrapText="1"/>
    </xf>
    <xf numFmtId="0" fontId="3" fillId="0" borderId="0" xfId="0" applyFont="1" applyBorder="1" applyAlignment="1">
      <alignment horizontal="center" vertical="center" wrapText="1"/>
    </xf>
    <xf numFmtId="49" fontId="8" fillId="0" borderId="6" xfId="0" applyNumberFormat="1" applyFont="1" applyBorder="1" applyAlignment="1">
      <alignment horizontal="center" vertical="center" wrapText="1"/>
    </xf>
    <xf numFmtId="49"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164" fontId="8" fillId="4" borderId="1" xfId="0" applyNumberFormat="1" applyFont="1" applyFill="1" applyBorder="1" applyAlignment="1">
      <alignment horizontal="center" vertical="center"/>
    </xf>
    <xf numFmtId="164" fontId="8" fillId="4" borderId="1" xfId="0" applyNumberFormat="1" applyFont="1" applyFill="1" applyBorder="1" applyAlignment="1">
      <alignment horizontal="center" vertical="center" wrapText="1"/>
    </xf>
    <xf numFmtId="0" fontId="8" fillId="0" borderId="1" xfId="0" applyFont="1" applyBorder="1" applyAlignment="1">
      <alignment horizontal="center" vertical="center"/>
    </xf>
    <xf numFmtId="49" fontId="8" fillId="0" borderId="7" xfId="0" applyNumberFormat="1" applyFont="1" applyBorder="1" applyAlignment="1">
      <alignment horizontal="center" vertical="center" wrapText="1"/>
    </xf>
    <xf numFmtId="49" fontId="8" fillId="0" borderId="0" xfId="0" applyNumberFormat="1" applyFont="1" applyBorder="1" applyAlignment="1">
      <alignment horizontal="center" vertical="center" wrapText="1"/>
    </xf>
    <xf numFmtId="49" fontId="8" fillId="2" borderId="26" xfId="0" applyNumberFormat="1" applyFont="1" applyFill="1" applyBorder="1" applyAlignment="1">
      <alignment horizontal="center" vertical="center"/>
    </xf>
    <xf numFmtId="49" fontId="8" fillId="2" borderId="14" xfId="0" applyNumberFormat="1" applyFont="1" applyFill="1" applyBorder="1" applyAlignment="1">
      <alignment horizontal="center" vertical="center"/>
    </xf>
    <xf numFmtId="49" fontId="8" fillId="2" borderId="20" xfId="0" applyNumberFormat="1" applyFont="1" applyFill="1" applyBorder="1" applyAlignment="1">
      <alignment horizontal="center" vertical="center"/>
    </xf>
    <xf numFmtId="49" fontId="8" fillId="2" borderId="31" xfId="0" applyNumberFormat="1" applyFont="1" applyFill="1" applyBorder="1" applyAlignment="1">
      <alignment horizontal="center" vertical="center"/>
    </xf>
    <xf numFmtId="49" fontId="8" fillId="2" borderId="3" xfId="0" applyNumberFormat="1" applyFont="1" applyFill="1" applyBorder="1" applyAlignment="1">
      <alignment horizontal="center" vertical="center"/>
    </xf>
    <xf numFmtId="49" fontId="8" fillId="2" borderId="21" xfId="0" applyNumberFormat="1" applyFont="1" applyFill="1" applyBorder="1" applyAlignment="1">
      <alignment horizontal="center" vertical="center"/>
    </xf>
    <xf numFmtId="0" fontId="8" fillId="0" borderId="0" xfId="0" applyFont="1" applyBorder="1" applyAlignment="1">
      <alignment horizontal="center"/>
    </xf>
    <xf numFmtId="0" fontId="4" fillId="0" borderId="0" xfId="0" applyFont="1" applyBorder="1" applyAlignment="1">
      <alignment horizontal="left"/>
    </xf>
    <xf numFmtId="0" fontId="3" fillId="0" borderId="0" xfId="0" applyFont="1" applyBorder="1" applyAlignment="1">
      <alignment horizontal="center"/>
    </xf>
    <xf numFmtId="0" fontId="3" fillId="0" borderId="0" xfId="0" applyFont="1" applyBorder="1" applyAlignment="1">
      <alignment horizontal="left" wrapText="1"/>
    </xf>
    <xf numFmtId="0" fontId="3" fillId="0" borderId="5" xfId="0" applyFont="1" applyBorder="1" applyAlignment="1">
      <alignment horizontal="center" vertical="center" wrapText="1"/>
    </xf>
    <xf numFmtId="0" fontId="8" fillId="0" borderId="0" xfId="0" applyFont="1" applyAlignment="1">
      <alignment horizontal="center"/>
    </xf>
    <xf numFmtId="0" fontId="8" fillId="0" borderId="0" xfId="0" applyFont="1" applyAlignment="1">
      <alignment horizontal="left"/>
    </xf>
    <xf numFmtId="0" fontId="0" fillId="0" borderId="0" xfId="0" applyBorder="1" applyAlignment="1">
      <alignment horizontal="center"/>
    </xf>
    <xf numFmtId="0" fontId="3" fillId="0" borderId="5" xfId="0" applyFont="1" applyBorder="1" applyAlignment="1">
      <alignment horizontal="center" vertical="center" wrapText="1"/>
    </xf>
    <xf numFmtId="0" fontId="8" fillId="0" borderId="0" xfId="0" applyFont="1" applyAlignment="1">
      <alignment horizontal="center"/>
    </xf>
    <xf numFmtId="0" fontId="3" fillId="0" borderId="0" xfId="0" applyFont="1" applyAlignment="1">
      <alignment horizontal="left" vertical="center"/>
    </xf>
    <xf numFmtId="49" fontId="3" fillId="0" borderId="0" xfId="0" applyNumberFormat="1" applyFont="1" applyBorder="1" applyAlignment="1">
      <alignment horizontal="left" vertical="center"/>
    </xf>
    <xf numFmtId="49" fontId="8" fillId="0" borderId="0" xfId="0" applyNumberFormat="1" applyFont="1" applyBorder="1" applyAlignment="1">
      <alignment horizontal="left" vertical="center"/>
    </xf>
    <xf numFmtId="0" fontId="8" fillId="0" borderId="0" xfId="0" applyNumberFormat="1" applyFont="1" applyBorder="1" applyAlignment="1">
      <alignment horizontal="left" vertical="center"/>
    </xf>
    <xf numFmtId="164" fontId="8" fillId="0" borderId="0" xfId="0" applyNumberFormat="1" applyFont="1" applyFill="1" applyBorder="1" applyAlignment="1">
      <alignment horizontal="left" vertical="center"/>
    </xf>
    <xf numFmtId="0" fontId="0" fillId="0" borderId="0" xfId="0" applyBorder="1" applyAlignment="1">
      <alignment horizontal="center"/>
    </xf>
    <xf numFmtId="0" fontId="3" fillId="0" borderId="30" xfId="0" applyFont="1" applyBorder="1" applyAlignment="1">
      <alignment horizontal="center" vertical="center" wrapText="1"/>
    </xf>
    <xf numFmtId="0" fontId="3" fillId="0" borderId="3"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3" fillId="0" borderId="36" xfId="0" applyFont="1" applyBorder="1" applyAlignment="1">
      <alignment horizontal="center" vertical="center" wrapText="1"/>
    </xf>
    <xf numFmtId="164" fontId="8" fillId="0" borderId="12" xfId="0" applyNumberFormat="1" applyFont="1" applyFill="1" applyBorder="1" applyAlignment="1">
      <alignment horizontal="center" vertical="center"/>
    </xf>
    <xf numFmtId="0" fontId="3" fillId="0" borderId="64" xfId="0" applyFont="1" applyBorder="1" applyAlignment="1">
      <alignment horizontal="center" vertical="center" wrapText="1"/>
    </xf>
    <xf numFmtId="49" fontId="8" fillId="0" borderId="11" xfId="0" applyNumberFormat="1" applyFont="1" applyBorder="1" applyAlignment="1">
      <alignment horizontal="center" vertical="center" wrapText="1"/>
    </xf>
    <xf numFmtId="49" fontId="8" fillId="4" borderId="9" xfId="0" applyNumberFormat="1" applyFont="1" applyFill="1" applyBorder="1" applyAlignment="1">
      <alignment horizontal="center" vertical="center" wrapText="1"/>
    </xf>
    <xf numFmtId="1" fontId="8" fillId="0" borderId="12" xfId="0" applyNumberFormat="1" applyFont="1" applyFill="1" applyBorder="1" applyAlignment="1">
      <alignment horizontal="center" vertical="center"/>
    </xf>
    <xf numFmtId="164" fontId="8" fillId="0" borderId="1" xfId="0" applyNumberFormat="1" applyFont="1" applyFill="1" applyBorder="1" applyAlignment="1">
      <alignment horizontal="center" vertical="center"/>
    </xf>
    <xf numFmtId="1" fontId="8" fillId="0" borderId="1" xfId="0" applyNumberFormat="1" applyFont="1" applyFill="1" applyBorder="1" applyAlignment="1">
      <alignment horizontal="center" vertical="center"/>
    </xf>
    <xf numFmtId="0" fontId="15" fillId="0" borderId="0" xfId="0" applyFont="1" applyAlignment="1">
      <alignment horizontal="left"/>
    </xf>
    <xf numFmtId="0" fontId="14" fillId="0" borderId="0" xfId="0" applyFont="1" applyAlignment="1">
      <alignment horizontal="left"/>
    </xf>
    <xf numFmtId="3" fontId="8" fillId="0" borderId="1" xfId="0" applyNumberFormat="1" applyFont="1" applyBorder="1" applyAlignment="1">
      <alignment horizontal="center" vertical="center" wrapText="1"/>
    </xf>
    <xf numFmtId="49" fontId="8" fillId="4" borderId="1" xfId="0" applyNumberFormat="1" applyFont="1" applyFill="1" applyBorder="1" applyAlignment="1">
      <alignment horizontal="center" vertical="center" wrapText="1"/>
    </xf>
    <xf numFmtId="0" fontId="0" fillId="0" borderId="7" xfId="0" applyBorder="1" applyAlignment="1">
      <alignment horizontal="center"/>
    </xf>
    <xf numFmtId="0" fontId="0" fillId="0" borderId="9" xfId="0" applyBorder="1" applyAlignment="1">
      <alignment horizontal="center"/>
    </xf>
    <xf numFmtId="0" fontId="0" fillId="0" borderId="10" xfId="0" applyBorder="1" applyAlignment="1">
      <alignment horizontal="center"/>
    </xf>
    <xf numFmtId="49" fontId="8" fillId="2" borderId="15" xfId="0" applyNumberFormat="1" applyFont="1" applyFill="1" applyBorder="1" applyAlignment="1">
      <alignment horizontal="center" vertical="center"/>
    </xf>
    <xf numFmtId="0" fontId="8" fillId="0" borderId="12" xfId="0" applyNumberFormat="1" applyFont="1" applyBorder="1" applyAlignment="1">
      <alignment horizontal="center" vertical="center" wrapText="1"/>
    </xf>
    <xf numFmtId="49" fontId="8" fillId="0" borderId="13" xfId="0" applyNumberFormat="1" applyFont="1" applyBorder="1" applyAlignment="1">
      <alignment horizontal="center" vertical="center" wrapText="1"/>
    </xf>
    <xf numFmtId="0" fontId="8" fillId="0" borderId="1" xfId="0" applyFont="1" applyBorder="1" applyAlignment="1">
      <alignment horizontal="center" vertical="center" wrapText="1"/>
    </xf>
    <xf numFmtId="0" fontId="0" fillId="0" borderId="65" xfId="0" applyBorder="1" applyAlignment="1">
      <alignment horizontal="center"/>
    </xf>
    <xf numFmtId="0" fontId="0" fillId="0" borderId="66" xfId="0" applyBorder="1" applyAlignment="1">
      <alignment horizontal="center"/>
    </xf>
    <xf numFmtId="0" fontId="0" fillId="0" borderId="67" xfId="0" applyBorder="1" applyAlignment="1">
      <alignment horizontal="center"/>
    </xf>
    <xf numFmtId="49" fontId="8" fillId="2" borderId="30" xfId="0" applyNumberFormat="1" applyFont="1" applyFill="1" applyBorder="1" applyAlignment="1">
      <alignment horizontal="center" vertical="center"/>
    </xf>
    <xf numFmtId="0" fontId="0" fillId="0" borderId="68" xfId="0" applyBorder="1" applyAlignment="1">
      <alignment horizontal="center"/>
    </xf>
    <xf numFmtId="49" fontId="8" fillId="0" borderId="72" xfId="0" applyNumberFormat="1" applyFont="1" applyBorder="1" applyAlignment="1">
      <alignment horizontal="center" vertical="center" wrapText="1"/>
    </xf>
    <xf numFmtId="49" fontId="8" fillId="0" borderId="73" xfId="0" applyNumberFormat="1" applyFont="1" applyBorder="1" applyAlignment="1">
      <alignment horizontal="center" vertical="center" wrapText="1"/>
    </xf>
    <xf numFmtId="0" fontId="0" fillId="4" borderId="9" xfId="0" applyFill="1" applyBorder="1" applyAlignment="1">
      <alignment horizontal="center"/>
    </xf>
    <xf numFmtId="0" fontId="0" fillId="0" borderId="9" xfId="0" applyBorder="1" applyAlignment="1">
      <alignment horizontal="center" vertical="center"/>
    </xf>
    <xf numFmtId="0" fontId="7" fillId="0" borderId="9" xfId="0" applyFont="1" applyBorder="1" applyAlignment="1">
      <alignment horizontal="center"/>
    </xf>
    <xf numFmtId="0" fontId="7" fillId="0" borderId="7" xfId="0" applyFont="1" applyBorder="1" applyAlignment="1">
      <alignment horizontal="center"/>
    </xf>
    <xf numFmtId="49" fontId="8" fillId="0" borderId="0" xfId="0" applyNumberFormat="1" applyFont="1" applyBorder="1" applyAlignment="1">
      <alignment horizontal="center" vertical="center"/>
    </xf>
    <xf numFmtId="49" fontId="8" fillId="0" borderId="66" xfId="0" applyNumberFormat="1" applyFont="1" applyBorder="1" applyAlignment="1">
      <alignment horizontal="center" vertical="center"/>
    </xf>
    <xf numFmtId="49" fontId="8" fillId="0" borderId="65" xfId="0" applyNumberFormat="1" applyFont="1" applyBorder="1" applyAlignment="1">
      <alignment horizontal="center" vertical="center"/>
    </xf>
    <xf numFmtId="49" fontId="8" fillId="0" borderId="66" xfId="0" applyNumberFormat="1" applyFont="1" applyBorder="1" applyAlignment="1">
      <alignment horizontal="center" vertical="center" wrapText="1"/>
    </xf>
    <xf numFmtId="49" fontId="8" fillId="0" borderId="67" xfId="0" applyNumberFormat="1" applyFont="1" applyBorder="1" applyAlignment="1">
      <alignment horizontal="left" vertical="center" wrapText="1"/>
    </xf>
    <xf numFmtId="49" fontId="8" fillId="0" borderId="72"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8" fillId="0" borderId="1" xfId="0" applyNumberFormat="1" applyFont="1" applyBorder="1" applyAlignment="1">
      <alignment horizontal="center" vertical="center"/>
    </xf>
    <xf numFmtId="0" fontId="8" fillId="4" borderId="1" xfId="0" applyNumberFormat="1" applyFont="1" applyFill="1" applyBorder="1" applyAlignment="1">
      <alignment horizontal="center" vertical="center"/>
    </xf>
    <xf numFmtId="49" fontId="8" fillId="0" borderId="73" xfId="0" applyNumberFormat="1" applyFont="1" applyBorder="1" applyAlignment="1">
      <alignment horizontal="left" vertical="center" wrapText="1"/>
    </xf>
    <xf numFmtId="0" fontId="4" fillId="0" borderId="0" xfId="0" applyFont="1" applyBorder="1" applyAlignment="1">
      <alignment horizontal="center" vertical="center"/>
    </xf>
    <xf numFmtId="0" fontId="0" fillId="0" borderId="0" xfId="0" applyAlignment="1">
      <alignment horizontal="center" vertical="center"/>
    </xf>
    <xf numFmtId="0" fontId="0" fillId="0" borderId="0" xfId="0" applyBorder="1" applyAlignment="1">
      <alignment horizontal="center"/>
    </xf>
    <xf numFmtId="0" fontId="2" fillId="0" borderId="0" xfId="0" applyFont="1" applyBorder="1" applyAlignment="1">
      <alignment horizontal="center" vertical="center"/>
    </xf>
    <xf numFmtId="0" fontId="8" fillId="2" borderId="32" xfId="0" applyFont="1" applyFill="1" applyBorder="1" applyAlignment="1">
      <alignment horizontal="center" vertical="center"/>
    </xf>
    <xf numFmtId="0" fontId="8" fillId="2" borderId="33" xfId="0" applyFont="1" applyFill="1" applyBorder="1" applyAlignment="1">
      <alignment horizontal="center" vertical="center"/>
    </xf>
    <xf numFmtId="0" fontId="8" fillId="2" borderId="34" xfId="0" applyFont="1" applyFill="1" applyBorder="1" applyAlignment="1">
      <alignment horizontal="center" vertical="center"/>
    </xf>
    <xf numFmtId="0" fontId="3" fillId="2" borderId="2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2" borderId="25"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23" xfId="0" applyFont="1" applyFill="1" applyBorder="1" applyAlignment="1">
      <alignment horizontal="center" vertical="center" wrapText="1"/>
    </xf>
    <xf numFmtId="0" fontId="3" fillId="2" borderId="20" xfId="0" applyFont="1" applyFill="1" applyBorder="1" applyAlignment="1">
      <alignment horizontal="center" vertical="center" wrapText="1"/>
    </xf>
    <xf numFmtId="0" fontId="2" fillId="0" borderId="37" xfId="0" applyFont="1" applyBorder="1" applyAlignment="1">
      <alignment horizontal="center" vertical="center"/>
    </xf>
    <xf numFmtId="0" fontId="2" fillId="0" borderId="38" xfId="0" applyFont="1" applyBorder="1" applyAlignment="1">
      <alignment horizontal="center"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3" fillId="0" borderId="0" xfId="0" applyFont="1" applyAlignment="1">
      <alignment horizontal="left" vertical="center" wrapText="1"/>
    </xf>
    <xf numFmtId="0" fontId="0" fillId="0" borderId="22" xfId="0" applyBorder="1" applyAlignment="1">
      <alignment horizontal="center"/>
    </xf>
    <xf numFmtId="0" fontId="3" fillId="0" borderId="30" xfId="0" applyFont="1" applyBorder="1" applyAlignment="1">
      <alignment horizontal="center" vertical="center" wrapText="1"/>
    </xf>
    <xf numFmtId="0" fontId="3" fillId="0" borderId="31" xfId="0" applyFont="1" applyBorder="1" applyAlignment="1">
      <alignment horizontal="center" vertical="center" wrapText="1"/>
    </xf>
    <xf numFmtId="0" fontId="3" fillId="0" borderId="2" xfId="0" applyFont="1" applyBorder="1" applyAlignment="1">
      <alignment horizontal="center" vertical="center" wrapText="1"/>
    </xf>
    <xf numFmtId="0" fontId="3" fillId="0" borderId="41"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42" xfId="0" applyFont="1" applyBorder="1" applyAlignment="1">
      <alignment horizontal="center" vertical="center" wrapText="1"/>
    </xf>
    <xf numFmtId="0" fontId="2" fillId="0" borderId="49" xfId="0" applyFont="1" applyBorder="1" applyAlignment="1">
      <alignment horizontal="center" vertical="center"/>
    </xf>
    <xf numFmtId="0" fontId="2" fillId="0" borderId="50" xfId="0" applyFont="1" applyBorder="1" applyAlignment="1">
      <alignment horizontal="center" vertical="center"/>
    </xf>
    <xf numFmtId="0" fontId="2" fillId="0" borderId="51" xfId="0" applyFont="1" applyBorder="1" applyAlignment="1">
      <alignment horizontal="center" vertical="center"/>
    </xf>
    <xf numFmtId="0" fontId="8" fillId="0" borderId="4" xfId="0" applyFont="1" applyBorder="1" applyAlignment="1">
      <alignment horizontal="center" vertical="center" wrapText="1"/>
    </xf>
    <xf numFmtId="0" fontId="3" fillId="0" borderId="1" xfId="0" applyFont="1" applyBorder="1" applyAlignment="1">
      <alignment horizontal="center" vertical="center" wrapText="1"/>
    </xf>
    <xf numFmtId="0" fontId="2" fillId="0" borderId="37" xfId="0" applyFont="1" applyBorder="1" applyAlignment="1">
      <alignment horizontal="center"/>
    </xf>
    <xf numFmtId="0" fontId="2" fillId="0" borderId="39" xfId="0" applyFont="1" applyBorder="1" applyAlignment="1">
      <alignment horizontal="center"/>
    </xf>
    <xf numFmtId="0" fontId="2" fillId="0" borderId="40" xfId="0" applyFont="1" applyBorder="1" applyAlignment="1">
      <alignment horizontal="center"/>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27" xfId="0" applyFont="1" applyBorder="1" applyAlignment="1">
      <alignment horizontal="center" vertical="center" wrapText="1"/>
    </xf>
    <xf numFmtId="0" fontId="3" fillId="0" borderId="35" xfId="0" applyFont="1" applyBorder="1" applyAlignment="1">
      <alignment horizontal="center" vertical="center" wrapText="1"/>
    </xf>
    <xf numFmtId="0" fontId="3" fillId="0" borderId="43" xfId="0" applyFont="1" applyBorder="1" applyAlignment="1">
      <alignment horizontal="center" vertical="center" wrapText="1"/>
    </xf>
    <xf numFmtId="0" fontId="0" fillId="0" borderId="36" xfId="0" applyBorder="1" applyAlignment="1">
      <alignment horizontal="center" vertical="center" wrapText="1"/>
    </xf>
    <xf numFmtId="0" fontId="3" fillId="0" borderId="0" xfId="0" applyFont="1" applyBorder="1" applyAlignment="1">
      <alignment horizontal="left" wrapText="1"/>
    </xf>
    <xf numFmtId="0" fontId="8" fillId="0" borderId="42" xfId="0" applyFont="1" applyBorder="1" applyAlignment="1">
      <alignment horizontal="center" vertical="center" wrapText="1"/>
    </xf>
    <xf numFmtId="0" fontId="3" fillId="2" borderId="62" xfId="0" applyFont="1" applyFill="1" applyBorder="1" applyAlignment="1">
      <alignment horizontal="center" vertical="center" wrapText="1"/>
    </xf>
    <xf numFmtId="0" fontId="3" fillId="2" borderId="26" xfId="0" applyFont="1" applyFill="1" applyBorder="1" applyAlignment="1">
      <alignment horizontal="center" vertical="center" wrapText="1"/>
    </xf>
    <xf numFmtId="0" fontId="8" fillId="0" borderId="63" xfId="0" applyFont="1" applyBorder="1" applyAlignment="1">
      <alignment horizontal="center" vertical="center" wrapText="1"/>
    </xf>
    <xf numFmtId="0" fontId="3" fillId="2" borderId="4" xfId="0" applyFont="1" applyFill="1" applyBorder="1" applyAlignment="1">
      <alignment horizontal="center" vertical="center" wrapText="1"/>
    </xf>
    <xf numFmtId="0" fontId="3" fillId="2" borderId="41" xfId="0" applyFont="1" applyFill="1" applyBorder="1" applyAlignment="1">
      <alignment horizontal="center" vertical="center" wrapText="1"/>
    </xf>
    <xf numFmtId="0" fontId="3" fillId="0" borderId="15"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36" xfId="0" applyFont="1" applyBorder="1" applyAlignment="1">
      <alignment horizontal="center" vertical="center" wrapText="1"/>
    </xf>
    <xf numFmtId="0" fontId="3" fillId="2" borderId="42" xfId="0" applyFont="1" applyFill="1" applyBorder="1" applyAlignment="1">
      <alignment horizontal="center" vertical="center" wrapText="1"/>
    </xf>
    <xf numFmtId="0" fontId="3" fillId="0" borderId="44" xfId="0" applyFont="1" applyBorder="1" applyAlignment="1">
      <alignment horizontal="center" vertical="center" wrapText="1"/>
    </xf>
    <xf numFmtId="0" fontId="3" fillId="0" borderId="55" xfId="0" applyFont="1" applyBorder="1" applyAlignment="1">
      <alignment horizontal="center" vertical="center" wrapText="1"/>
    </xf>
    <xf numFmtId="0" fontId="3" fillId="0" borderId="0" xfId="0" applyFont="1" applyAlignment="1">
      <alignment horizontal="left" wrapText="1"/>
    </xf>
    <xf numFmtId="0" fontId="3" fillId="0" borderId="58" xfId="0" applyFont="1" applyBorder="1" applyAlignment="1">
      <alignment horizontal="center" vertical="center" wrapText="1"/>
    </xf>
    <xf numFmtId="0" fontId="3" fillId="0" borderId="59" xfId="0" applyFont="1" applyBorder="1" applyAlignment="1">
      <alignment horizontal="center" vertical="center" wrapText="1"/>
    </xf>
    <xf numFmtId="0" fontId="3" fillId="0" borderId="5" xfId="0" applyFont="1" applyBorder="1" applyAlignment="1">
      <alignment horizontal="center" vertical="center" wrapText="1"/>
    </xf>
    <xf numFmtId="0" fontId="0" fillId="0" borderId="4" xfId="0" applyBorder="1" applyAlignment="1">
      <alignment horizontal="center" vertical="center" wrapText="1"/>
    </xf>
    <xf numFmtId="0" fontId="3" fillId="0" borderId="17" xfId="0" applyFont="1" applyBorder="1" applyAlignment="1">
      <alignment horizontal="center" vertical="center" wrapText="1"/>
    </xf>
    <xf numFmtId="0" fontId="0" fillId="0" borderId="31" xfId="0" applyBorder="1" applyAlignment="1">
      <alignment horizontal="center" vertical="center" wrapText="1"/>
    </xf>
    <xf numFmtId="0" fontId="2" fillId="0" borderId="45" xfId="0" applyFont="1" applyBorder="1" applyAlignment="1">
      <alignment horizontal="center" vertical="center"/>
    </xf>
    <xf numFmtId="0" fontId="3" fillId="0" borderId="56" xfId="0" applyFont="1" applyBorder="1" applyAlignment="1">
      <alignment horizontal="center" vertical="center" wrapText="1"/>
    </xf>
    <xf numFmtId="0" fontId="3" fillId="0" borderId="18" xfId="0" applyFont="1" applyBorder="1" applyAlignment="1">
      <alignment horizontal="center" vertical="center" wrapText="1"/>
    </xf>
    <xf numFmtId="0" fontId="3" fillId="0" borderId="57" xfId="0" applyFont="1" applyBorder="1" applyAlignment="1">
      <alignment horizontal="center" vertical="center" wrapText="1"/>
    </xf>
    <xf numFmtId="0" fontId="3" fillId="0" borderId="52" xfId="0" applyFont="1" applyBorder="1" applyAlignment="1">
      <alignment horizontal="center" vertical="center" wrapText="1"/>
    </xf>
    <xf numFmtId="0" fontId="3" fillId="0" borderId="53" xfId="0" applyFont="1" applyBorder="1" applyAlignment="1">
      <alignment horizontal="center" vertical="center" wrapText="1"/>
    </xf>
    <xf numFmtId="0" fontId="3" fillId="0" borderId="54" xfId="0" applyFont="1" applyBorder="1" applyAlignment="1">
      <alignment horizontal="center" vertical="center" wrapText="1"/>
    </xf>
    <xf numFmtId="0" fontId="14" fillId="0" borderId="0" xfId="0" applyFont="1" applyAlignment="1">
      <alignment horizontal="left" vertical="center" wrapText="1"/>
    </xf>
    <xf numFmtId="0" fontId="3" fillId="0" borderId="20" xfId="0" applyFont="1" applyBorder="1" applyAlignment="1">
      <alignment horizontal="center" vertical="center" wrapText="1"/>
    </xf>
    <xf numFmtId="0" fontId="0" fillId="0" borderId="27" xfId="0" applyBorder="1" applyAlignment="1">
      <alignment horizontal="center" vertical="center" wrapText="1"/>
    </xf>
    <xf numFmtId="0" fontId="0" fillId="0" borderId="58" xfId="0" applyBorder="1" applyAlignment="1">
      <alignment horizontal="center" vertical="center" wrapText="1"/>
    </xf>
    <xf numFmtId="0" fontId="0" fillId="0" borderId="59" xfId="0" applyBorder="1" applyAlignment="1">
      <alignment horizontal="center" vertical="center" wrapText="1"/>
    </xf>
    <xf numFmtId="0" fontId="0" fillId="0" borderId="17" xfId="0" applyBorder="1" applyAlignment="1">
      <alignment horizontal="center" vertical="center" wrapText="1"/>
    </xf>
    <xf numFmtId="0" fontId="0" fillId="0" borderId="61" xfId="0" applyBorder="1" applyAlignment="1">
      <alignment horizontal="center" vertical="center" wrapText="1"/>
    </xf>
    <xf numFmtId="0" fontId="8" fillId="2" borderId="46" xfId="0" applyFont="1" applyFill="1" applyBorder="1" applyAlignment="1">
      <alignment horizontal="center" vertical="center"/>
    </xf>
    <xf numFmtId="0" fontId="8" fillId="2" borderId="47" xfId="0" applyFont="1" applyFill="1" applyBorder="1" applyAlignment="1">
      <alignment horizontal="center" vertical="center"/>
    </xf>
    <xf numFmtId="0" fontId="8" fillId="2" borderId="48" xfId="0" applyFont="1" applyFill="1" applyBorder="1" applyAlignment="1">
      <alignment horizontal="center" vertical="center"/>
    </xf>
    <xf numFmtId="0" fontId="0" fillId="0" borderId="0" xfId="0" applyAlignment="1">
      <alignment horizontal="left"/>
    </xf>
    <xf numFmtId="0" fontId="3" fillId="0" borderId="16" xfId="0" applyFont="1" applyBorder="1" applyAlignment="1">
      <alignment horizontal="center" vertical="center" wrapText="1"/>
    </xf>
    <xf numFmtId="0" fontId="3" fillId="0" borderId="26" xfId="0" applyFont="1" applyBorder="1" applyAlignment="1">
      <alignment horizontal="center" vertical="center" wrapText="1"/>
    </xf>
    <xf numFmtId="0" fontId="0" fillId="0" borderId="14" xfId="0" applyBorder="1" applyAlignment="1">
      <alignment horizontal="center" vertical="center" wrapText="1"/>
    </xf>
    <xf numFmtId="0" fontId="3" fillId="0" borderId="73" xfId="0" applyFont="1" applyBorder="1" applyAlignment="1">
      <alignment horizontal="center" vertical="center" wrapText="1"/>
    </xf>
    <xf numFmtId="0" fontId="2" fillId="0" borderId="69" xfId="0" applyFont="1" applyBorder="1" applyAlignment="1">
      <alignment horizontal="center" vertical="center"/>
    </xf>
    <xf numFmtId="0" fontId="2" fillId="0" borderId="70" xfId="0" applyFont="1" applyBorder="1" applyAlignment="1">
      <alignment horizontal="center" vertical="center"/>
    </xf>
    <xf numFmtId="0" fontId="2" fillId="0" borderId="71" xfId="0" applyFont="1" applyBorder="1" applyAlignment="1">
      <alignment horizontal="center" vertical="center"/>
    </xf>
    <xf numFmtId="0" fontId="3" fillId="0" borderId="72" xfId="0" applyFont="1" applyBorder="1" applyAlignment="1">
      <alignment horizontal="center" vertical="center" wrapText="1"/>
    </xf>
    <xf numFmtId="0" fontId="3" fillId="0" borderId="35" xfId="0" applyFont="1" applyBorder="1" applyAlignment="1">
      <alignment horizontal="center" vertical="center"/>
    </xf>
    <xf numFmtId="0" fontId="3" fillId="0" borderId="43" xfId="0" applyFont="1" applyBorder="1" applyAlignment="1">
      <alignment horizontal="center" vertical="center"/>
    </xf>
    <xf numFmtId="0" fontId="3" fillId="0" borderId="36" xfId="0" applyFont="1" applyBorder="1" applyAlignment="1">
      <alignment horizontal="center" vertical="center"/>
    </xf>
    <xf numFmtId="0" fontId="3" fillId="0" borderId="74" xfId="0" applyFont="1" applyBorder="1" applyAlignment="1">
      <alignment horizontal="center" vertical="center" wrapText="1"/>
    </xf>
    <xf numFmtId="0" fontId="3" fillId="0" borderId="75" xfId="0" applyFont="1" applyBorder="1" applyAlignment="1">
      <alignment horizontal="center" vertical="center" wrapText="1"/>
    </xf>
    <xf numFmtId="0" fontId="3" fillId="0" borderId="76" xfId="0" applyFont="1" applyBorder="1" applyAlignment="1">
      <alignment horizontal="center" vertical="center" wrapText="1"/>
    </xf>
    <xf numFmtId="0" fontId="0" fillId="0" borderId="43" xfId="0" applyBorder="1" applyAlignment="1">
      <alignment horizontal="center" vertical="center" wrapText="1"/>
    </xf>
    <xf numFmtId="0" fontId="3" fillId="0" borderId="78" xfId="0" applyFont="1" applyBorder="1" applyAlignment="1">
      <alignment horizontal="center" vertical="center" wrapText="1"/>
    </xf>
    <xf numFmtId="0" fontId="3" fillId="0" borderId="77" xfId="0" applyFont="1" applyBorder="1" applyAlignment="1">
      <alignment horizontal="center" vertical="center" wrapText="1"/>
    </xf>
    <xf numFmtId="0" fontId="0" fillId="0" borderId="43" xfId="0" applyBorder="1" applyAlignment="1">
      <alignment horizontal="center" vertical="center"/>
    </xf>
    <xf numFmtId="0" fontId="0" fillId="0" borderId="36" xfId="0" applyBorder="1" applyAlignment="1">
      <alignment horizontal="center" vertical="center"/>
    </xf>
    <xf numFmtId="0" fontId="3" fillId="2" borderId="63" xfId="0" applyFont="1" applyFill="1" applyBorder="1" applyAlignment="1">
      <alignment horizontal="center" vertical="center" wrapText="1"/>
    </xf>
    <xf numFmtId="0" fontId="7" fillId="0" borderId="0" xfId="0" applyFont="1" applyAlignment="1">
      <alignment horizontal="center" vertical="center"/>
    </xf>
    <xf numFmtId="0" fontId="8" fillId="0" borderId="0" xfId="0" applyFont="1" applyAlignment="1">
      <alignment horizontal="center"/>
    </xf>
    <xf numFmtId="0" fontId="8" fillId="0" borderId="0" xfId="0" applyFont="1" applyAlignment="1">
      <alignment horizontal="left"/>
    </xf>
    <xf numFmtId="0" fontId="7" fillId="0" borderId="0" xfId="0" applyFont="1" applyAlignment="1">
      <alignment horizontal="center" vertic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s>
</file>

<file path=xl/theme/theme1.xml><?xml version="1.0" encoding="utf-8"?>
<a:theme xmlns:a="http://schemas.openxmlformats.org/drawingml/2006/main" name="Technic">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Technic">
      <a:majorFont>
        <a:latin typeface="Franklin Gothic Book"/>
        <a:ea typeface=""/>
        <a:cs typeface=""/>
        <a:font script="Jpan" typeface="ＭＳ Ｐゴシック"/>
        <a:font script="Hang" typeface="HY견고딕"/>
        <a:font script="Hans" typeface="宋体"/>
        <a:font script="Hant" typeface="微軟正黑體"/>
        <a:font script="Arab" typeface="Tahoma"/>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Arial"/>
        <a:ea typeface=""/>
        <a:cs typeface=""/>
        <a:font script="Jpan" typeface="HGｺﾞｼｯｸM"/>
        <a:font script="Hang" typeface="HY중고딕"/>
        <a:font script="Hans" typeface="黑体"/>
        <a:font script="Hant" typeface="微軟正黑體"/>
        <a:font script="Arab" typeface="Tahoma"/>
        <a:font script="Hebr" typeface="Levenim MT"/>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Technic">
      <a:fillStyleLst>
        <a:solidFill>
          <a:schemeClr val="phClr"/>
        </a:solidFill>
        <a:gradFill rotWithShape="1">
          <a:gsLst>
            <a:gs pos="0">
              <a:schemeClr val="phClr">
                <a:tint val="1000"/>
              </a:schemeClr>
            </a:gs>
            <a:gs pos="68000">
              <a:schemeClr val="phClr">
                <a:tint val="77000"/>
              </a:schemeClr>
            </a:gs>
            <a:gs pos="81000">
              <a:schemeClr val="phClr">
                <a:tint val="79000"/>
              </a:schemeClr>
            </a:gs>
            <a:gs pos="86000">
              <a:schemeClr val="phClr">
                <a:tint val="73000"/>
              </a:schemeClr>
            </a:gs>
            <a:gs pos="100000">
              <a:schemeClr val="phClr">
                <a:tint val="35000"/>
              </a:schemeClr>
            </a:gs>
          </a:gsLst>
          <a:lin ang="5400000" scaled="1"/>
        </a:gradFill>
        <a:gradFill rotWithShape="1">
          <a:gsLst>
            <a:gs pos="0">
              <a:schemeClr val="phClr">
                <a:tint val="73000"/>
                <a:satMod val="150000"/>
              </a:schemeClr>
            </a:gs>
            <a:gs pos="25000">
              <a:schemeClr val="phClr">
                <a:tint val="96000"/>
                <a:shade val="80000"/>
                <a:satMod val="105000"/>
              </a:schemeClr>
            </a:gs>
            <a:gs pos="38000">
              <a:schemeClr val="phClr">
                <a:tint val="96000"/>
                <a:shade val="59000"/>
                <a:satMod val="120000"/>
              </a:schemeClr>
            </a:gs>
            <a:gs pos="55000">
              <a:schemeClr val="phClr">
                <a:shade val="57000"/>
                <a:satMod val="120000"/>
              </a:schemeClr>
            </a:gs>
            <a:gs pos="80000">
              <a:schemeClr val="phClr">
                <a:shade val="56000"/>
                <a:satMod val="145000"/>
              </a:schemeClr>
            </a:gs>
            <a:gs pos="88000">
              <a:schemeClr val="phClr">
                <a:shade val="63000"/>
                <a:satMod val="160000"/>
              </a:schemeClr>
            </a:gs>
            <a:gs pos="100000">
              <a:schemeClr val="phClr">
                <a:tint val="99555"/>
                <a:satMod val="155000"/>
              </a:schemeClr>
            </a:gs>
          </a:gsLst>
          <a:lin ang="5400000" scaled="1"/>
        </a:gradFill>
      </a:fillStyleLst>
      <a:lnStyleLst>
        <a:ln w="9525" cap="flat" cmpd="sng" algn="ctr">
          <a:solidFill>
            <a:schemeClr val="phClr">
              <a:shade val="60000"/>
              <a:satMod val="300000"/>
            </a:schemeClr>
          </a:solidFill>
          <a:prstDash val="solid"/>
        </a:ln>
        <a:ln w="19050" cap="flat" cmpd="sng" algn="ctr">
          <a:solidFill>
            <a:schemeClr val="phClr"/>
          </a:solidFill>
          <a:prstDash val="solid"/>
        </a:ln>
        <a:ln w="19050" cap="flat" cmpd="sng" algn="ctr">
          <a:solidFill>
            <a:schemeClr val="phClr"/>
          </a:solidFill>
          <a:prstDash val="solid"/>
        </a:ln>
      </a:lnStyleLst>
      <a:effectStyleLst>
        <a:effectStyle>
          <a:effectLst>
            <a:glow rad="63500">
              <a:schemeClr val="phClr">
                <a:tint val="30000"/>
                <a:shade val="95000"/>
                <a:satMod val="300000"/>
                <a:alpha val="50000"/>
              </a:schemeClr>
            </a:glow>
          </a:effectLst>
        </a:effectStyle>
        <a:effectStyle>
          <a:effectLst>
            <a:glow rad="70000">
              <a:schemeClr val="phClr">
                <a:tint val="30000"/>
                <a:shade val="95000"/>
                <a:satMod val="300000"/>
                <a:alpha val="50000"/>
              </a:schemeClr>
            </a:glow>
          </a:effectLst>
        </a:effectStyle>
        <a:effectStyle>
          <a:effectLst>
            <a:glow rad="76200">
              <a:schemeClr val="phClr">
                <a:tint val="30000"/>
                <a:shade val="95000"/>
                <a:satMod val="300000"/>
                <a:alpha val="50000"/>
              </a:schemeClr>
            </a:glow>
          </a:effectLst>
          <a:scene3d>
            <a:camera prst="orthographicFront" fov="0">
              <a:rot lat="0" lon="0" rev="0"/>
            </a:camera>
            <a:lightRig rig="harsh" dir="t">
              <a:rot lat="6000000" lon="6000000" rev="0"/>
            </a:lightRig>
          </a:scene3d>
          <a:sp3d contourW="10000" prstMaterial="metal">
            <a:bevelT w="20000" h="9000" prst="softRound"/>
            <a:contourClr>
              <a:schemeClr val="phClr">
                <a:shade val="30000"/>
                <a:satMod val="200000"/>
              </a:schemeClr>
            </a:contourClr>
          </a:sp3d>
        </a:effectStyle>
      </a:effectStyleLst>
      <a:bgFillStyleLst>
        <a:solidFill>
          <a:schemeClr val="phClr"/>
        </a:solidFill>
        <a:gradFill rotWithShape="1">
          <a:gsLst>
            <a:gs pos="0">
              <a:schemeClr val="phClr">
                <a:shade val="40000"/>
                <a:satMod val="150000"/>
              </a:schemeClr>
            </a:gs>
            <a:gs pos="30000">
              <a:schemeClr val="phClr">
                <a:shade val="60000"/>
                <a:satMod val="150000"/>
              </a:schemeClr>
            </a:gs>
            <a:gs pos="100000">
              <a:schemeClr val="phClr">
                <a:tint val="83000"/>
                <a:satMod val="200000"/>
              </a:schemeClr>
            </a:gs>
          </a:gsLst>
          <a:lin ang="13000000" scaled="0"/>
        </a:gradFill>
        <a:gradFill rotWithShape="1">
          <a:gsLst>
            <a:gs pos="0">
              <a:schemeClr val="phClr">
                <a:tint val="78000"/>
                <a:satMod val="220000"/>
              </a:schemeClr>
            </a:gs>
            <a:gs pos="100000">
              <a:schemeClr val="phClr">
                <a:shade val="35000"/>
                <a:satMod val="155000"/>
              </a:schemeClr>
            </a:gs>
          </a:gsLst>
          <a:path path="circle">
            <a:fillToRect l="60000" t="50000" r="4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9"/>
  <sheetViews>
    <sheetView showGridLines="0" view="pageLayout" zoomScale="62" zoomScaleNormal="55" zoomScalePageLayoutView="62" workbookViewId="0">
      <selection activeCell="G5" sqref="G5"/>
    </sheetView>
  </sheetViews>
  <sheetFormatPr defaultColWidth="9.109375" defaultRowHeight="13.2" x14ac:dyDescent="0.25"/>
  <cols>
    <col min="1" max="2" width="17" style="2" customWidth="1"/>
    <col min="3" max="3" width="17.109375" style="2" customWidth="1"/>
    <col min="4" max="7" width="11.6640625" style="2" customWidth="1"/>
    <col min="8" max="16384" width="9.109375" style="2"/>
  </cols>
  <sheetData>
    <row r="1" spans="1:7" x14ac:dyDescent="0.25">
      <c r="A1" s="143"/>
      <c r="B1" s="143"/>
      <c r="C1" s="143"/>
      <c r="D1" s="143"/>
      <c r="E1" s="143"/>
      <c r="F1" s="143"/>
      <c r="G1" s="143"/>
    </row>
    <row r="2" spans="1:7" s="26" customFormat="1" ht="24" customHeight="1" x14ac:dyDescent="0.25">
      <c r="A2" s="144"/>
      <c r="B2" s="144"/>
      <c r="C2" s="144"/>
      <c r="D2" s="144"/>
      <c r="E2" s="144"/>
      <c r="F2" s="144"/>
      <c r="G2" s="144"/>
    </row>
    <row r="3" spans="1:7" s="3" customFormat="1" ht="27" customHeight="1" x14ac:dyDescent="0.25">
      <c r="A3" s="141" t="s">
        <v>356</v>
      </c>
      <c r="B3" s="142"/>
      <c r="C3" s="142"/>
      <c r="D3" s="142"/>
      <c r="E3" s="142"/>
      <c r="F3" s="142"/>
      <c r="G3" s="142"/>
    </row>
    <row r="4" spans="1:7" s="3" customFormat="1" ht="27" customHeight="1" x14ac:dyDescent="0.25">
      <c r="A4" s="66"/>
      <c r="B4" s="66"/>
      <c r="C4" s="66"/>
      <c r="D4" s="66"/>
      <c r="E4" s="66"/>
      <c r="F4" s="66"/>
      <c r="G4" s="66"/>
    </row>
    <row r="5" spans="1:7" s="29" customFormat="1" ht="26.25" customHeight="1" x14ac:dyDescent="0.25">
      <c r="A5" s="92" t="s">
        <v>357</v>
      </c>
      <c r="B5" s="93"/>
      <c r="C5" s="93"/>
      <c r="D5" s="93"/>
      <c r="E5" s="93"/>
      <c r="F5" s="94"/>
      <c r="G5" s="95"/>
    </row>
    <row r="6" spans="1:7" s="4" customFormat="1" ht="26.25" customHeight="1" x14ac:dyDescent="0.25">
      <c r="A6" s="92" t="s">
        <v>358</v>
      </c>
      <c r="B6" s="92"/>
      <c r="C6" s="92"/>
      <c r="D6" s="92"/>
      <c r="E6" s="92"/>
      <c r="F6" s="92"/>
      <c r="G6" s="92"/>
    </row>
    <row r="7" spans="1:7" s="86" customFormat="1" ht="27" customHeight="1" x14ac:dyDescent="0.3">
      <c r="A7" s="8" t="s">
        <v>359</v>
      </c>
      <c r="B7" s="87"/>
      <c r="C7" s="87"/>
      <c r="D7" s="87"/>
      <c r="E7" s="87"/>
      <c r="F7" s="87"/>
      <c r="G7" s="87"/>
    </row>
    <row r="8" spans="1:7" s="1" customFormat="1" ht="27" customHeight="1" x14ac:dyDescent="0.3">
      <c r="A8" s="8" t="s">
        <v>360</v>
      </c>
      <c r="B8" s="11"/>
      <c r="C8" s="11"/>
      <c r="D8" s="8"/>
      <c r="E8" s="8"/>
      <c r="F8" s="8"/>
      <c r="G8" s="8"/>
    </row>
    <row r="9" spans="1:7" s="8" customFormat="1" ht="27" customHeight="1" x14ac:dyDescent="0.3">
      <c r="A9" s="91"/>
      <c r="B9" s="91"/>
      <c r="C9" s="91"/>
      <c r="D9" s="91"/>
      <c r="E9" s="91"/>
      <c r="F9" s="91"/>
      <c r="G9" s="91"/>
    </row>
  </sheetData>
  <mergeCells count="3">
    <mergeCell ref="A3:G3"/>
    <mergeCell ref="A1:G1"/>
    <mergeCell ref="A2:G2"/>
  </mergeCells>
  <printOptions horizontalCentered="1"/>
  <pageMargins left="0.25" right="0.25" top="1.5" bottom="0.75" header="1" footer="0.3"/>
  <pageSetup scale="70" orientation="portrait" r:id="rId1"/>
  <headerFooter alignWithMargins="0">
    <oddFooter xml:space="preserve">&amp;R&amp;16        </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Z12"/>
  <sheetViews>
    <sheetView showGridLines="0" view="pageLayout" zoomScale="60" zoomScaleNormal="80" zoomScalePageLayoutView="60" workbookViewId="0">
      <selection activeCell="G8" sqref="G8"/>
    </sheetView>
  </sheetViews>
  <sheetFormatPr defaultColWidth="9.109375" defaultRowHeight="13.2" x14ac:dyDescent="0.25"/>
  <cols>
    <col min="1" max="2" width="17.109375" style="2" customWidth="1"/>
    <col min="3" max="3" width="17" style="2" customWidth="1"/>
    <col min="4" max="4" width="17.109375" style="2" customWidth="1"/>
    <col min="5" max="5" width="17.44140625" style="2" customWidth="1"/>
    <col min="6" max="6" width="11.6640625" style="2" customWidth="1"/>
    <col min="7" max="7" width="11.88671875" style="2" customWidth="1"/>
    <col min="8" max="9" width="11.6640625" style="2" customWidth="1"/>
    <col min="10" max="10" width="11.88671875" style="2" customWidth="1"/>
    <col min="11" max="12" width="11.5546875" style="2" customWidth="1"/>
    <col min="13" max="13" width="11.88671875" style="2" customWidth="1"/>
    <col min="14" max="15" width="11.6640625" style="2" customWidth="1"/>
    <col min="16" max="17" width="11.88671875" style="2" customWidth="1"/>
    <col min="18" max="18" width="30.5546875" style="2" customWidth="1"/>
    <col min="19" max="19" width="12.6640625" style="2" customWidth="1"/>
    <col min="20" max="20" width="20.6640625" style="2" customWidth="1"/>
    <col min="21" max="22" width="12.6640625" style="2" customWidth="1"/>
    <col min="23" max="25" width="20.6640625" style="2" customWidth="1"/>
    <col min="26" max="26" width="8.6640625" style="2" customWidth="1"/>
    <col min="27" max="16384" width="9.109375" style="2"/>
  </cols>
  <sheetData>
    <row r="1" spans="1:26" ht="13.8" thickBot="1" x14ac:dyDescent="0.3">
      <c r="A1" s="143"/>
      <c r="B1" s="143"/>
      <c r="C1" s="143"/>
      <c r="D1" s="143"/>
      <c r="E1" s="143"/>
      <c r="F1" s="143"/>
      <c r="G1" s="143"/>
      <c r="H1" s="143"/>
      <c r="I1" s="143"/>
      <c r="J1" s="143"/>
      <c r="K1" s="143"/>
      <c r="L1" s="143"/>
      <c r="M1" s="17"/>
      <c r="N1" s="17"/>
      <c r="O1" s="17"/>
      <c r="P1" s="17"/>
      <c r="Q1" s="17"/>
    </row>
    <row r="2" spans="1:26" s="26" customFormat="1" ht="33.75" customHeight="1" thickTop="1" thickBot="1" x14ac:dyDescent="0.3">
      <c r="A2" s="224" t="s">
        <v>212</v>
      </c>
      <c r="B2" s="225"/>
      <c r="C2" s="225"/>
      <c r="D2" s="225"/>
      <c r="E2" s="225"/>
      <c r="F2" s="225"/>
      <c r="G2" s="225"/>
      <c r="H2" s="225"/>
      <c r="I2" s="225"/>
      <c r="J2" s="225"/>
      <c r="K2" s="225"/>
      <c r="L2" s="225"/>
      <c r="M2" s="225"/>
      <c r="N2" s="225"/>
      <c r="O2" s="225"/>
      <c r="P2" s="225"/>
      <c r="Q2" s="225"/>
      <c r="R2" s="226"/>
      <c r="S2" s="146" t="s">
        <v>26</v>
      </c>
      <c r="T2" s="146"/>
      <c r="U2" s="146"/>
      <c r="V2" s="146"/>
      <c r="W2" s="146"/>
      <c r="X2" s="146"/>
      <c r="Y2" s="146"/>
      <c r="Z2" s="147"/>
    </row>
    <row r="3" spans="1:26" s="3" customFormat="1" ht="33.75" customHeight="1" x14ac:dyDescent="0.25">
      <c r="A3" s="227" t="s">
        <v>27</v>
      </c>
      <c r="B3" s="172" t="s">
        <v>7</v>
      </c>
      <c r="C3" s="172" t="s">
        <v>32</v>
      </c>
      <c r="D3" s="172" t="s">
        <v>29</v>
      </c>
      <c r="E3" s="172" t="s">
        <v>14</v>
      </c>
      <c r="F3" s="172" t="s">
        <v>106</v>
      </c>
      <c r="G3" s="172"/>
      <c r="H3" s="172" t="s">
        <v>420</v>
      </c>
      <c r="I3" s="172"/>
      <c r="J3" s="172" t="s">
        <v>107</v>
      </c>
      <c r="K3" s="172" t="s">
        <v>77</v>
      </c>
      <c r="L3" s="172"/>
      <c r="M3" s="172" t="s">
        <v>227</v>
      </c>
      <c r="N3" s="172" t="s">
        <v>109</v>
      </c>
      <c r="O3" s="172"/>
      <c r="P3" s="172"/>
      <c r="Q3" s="172"/>
      <c r="R3" s="223" t="s">
        <v>5</v>
      </c>
      <c r="S3" s="184" t="s">
        <v>3</v>
      </c>
      <c r="T3" s="150" t="s">
        <v>25</v>
      </c>
      <c r="U3" s="150" t="s">
        <v>33</v>
      </c>
      <c r="V3" s="150" t="s">
        <v>34</v>
      </c>
      <c r="W3" s="150" t="s">
        <v>35</v>
      </c>
      <c r="X3" s="150" t="s">
        <v>38</v>
      </c>
      <c r="Y3" s="150" t="s">
        <v>39</v>
      </c>
      <c r="Z3" s="152" t="s">
        <v>36</v>
      </c>
    </row>
    <row r="4" spans="1:26" s="3" customFormat="1" ht="33.75" customHeight="1" thickBot="1" x14ac:dyDescent="0.3">
      <c r="A4" s="227"/>
      <c r="B4" s="172"/>
      <c r="C4" s="172"/>
      <c r="D4" s="172"/>
      <c r="E4" s="172"/>
      <c r="F4" s="99" t="s">
        <v>52</v>
      </c>
      <c r="G4" s="99" t="s">
        <v>53</v>
      </c>
      <c r="H4" s="99" t="s">
        <v>108</v>
      </c>
      <c r="I4" s="99" t="s">
        <v>99</v>
      </c>
      <c r="J4" s="172"/>
      <c r="K4" s="99" t="s">
        <v>59</v>
      </c>
      <c r="L4" s="99" t="s">
        <v>61</v>
      </c>
      <c r="M4" s="172"/>
      <c r="N4" s="99" t="s">
        <v>225</v>
      </c>
      <c r="O4" s="99" t="s">
        <v>226</v>
      </c>
      <c r="P4" s="99" t="s">
        <v>48</v>
      </c>
      <c r="Q4" s="99" t="s">
        <v>47</v>
      </c>
      <c r="R4" s="223"/>
      <c r="S4" s="185"/>
      <c r="T4" s="151"/>
      <c r="U4" s="151"/>
      <c r="V4" s="151"/>
      <c r="W4" s="151"/>
      <c r="X4" s="151"/>
      <c r="Y4" s="151"/>
      <c r="Z4" s="153"/>
    </row>
    <row r="5" spans="1:26" s="28" customFormat="1" ht="41.25" customHeight="1" thickTop="1" x14ac:dyDescent="0.25">
      <c r="A5" s="125" t="s">
        <v>313</v>
      </c>
      <c r="B5" s="68" t="s">
        <v>312</v>
      </c>
      <c r="C5" s="68" t="s">
        <v>304</v>
      </c>
      <c r="D5" s="68" t="s">
        <v>242</v>
      </c>
      <c r="E5" s="68" t="s">
        <v>311</v>
      </c>
      <c r="F5" s="68" t="s">
        <v>310</v>
      </c>
      <c r="G5" s="70">
        <f>ROUND(F5*3.785,2-LEN(INT(F5*3.785)))</f>
        <v>1900</v>
      </c>
      <c r="H5" s="68" t="s">
        <v>309</v>
      </c>
      <c r="I5" s="70">
        <f>ROUND(H5*3.8,2-LEN(INT(H5*3.8)))</f>
        <v>2500</v>
      </c>
      <c r="J5" s="68" t="s">
        <v>376</v>
      </c>
      <c r="K5" s="68" t="s">
        <v>378</v>
      </c>
      <c r="L5" s="70">
        <f>ROUND(K5*6.9,2-LEN(INT(K5*6.9)))</f>
        <v>690</v>
      </c>
      <c r="M5" s="68" t="s">
        <v>307</v>
      </c>
      <c r="N5" s="68" t="s">
        <v>379</v>
      </c>
      <c r="O5" s="68" t="s">
        <v>308</v>
      </c>
      <c r="P5" s="72">
        <v>3</v>
      </c>
      <c r="Q5" s="72">
        <v>480</v>
      </c>
      <c r="R5" s="126" t="s">
        <v>236</v>
      </c>
      <c r="S5" s="44"/>
      <c r="T5" s="37"/>
      <c r="U5" s="37"/>
      <c r="V5" s="37"/>
      <c r="W5" s="37"/>
      <c r="X5" s="37"/>
      <c r="Y5" s="37"/>
      <c r="Z5" s="38"/>
    </row>
    <row r="6" spans="1:26" s="28" customFormat="1" ht="41.25" customHeight="1" x14ac:dyDescent="0.25">
      <c r="A6" s="125" t="s">
        <v>371</v>
      </c>
      <c r="B6" s="68" t="s">
        <v>372</v>
      </c>
      <c r="C6" s="68" t="s">
        <v>373</v>
      </c>
      <c r="D6" s="68" t="s">
        <v>242</v>
      </c>
      <c r="E6" s="68" t="s">
        <v>374</v>
      </c>
      <c r="F6" s="68" t="s">
        <v>283</v>
      </c>
      <c r="G6" s="70">
        <f>ROUND(F6*3.785,2-LEN(INT(F6*3.785)))</f>
        <v>19</v>
      </c>
      <c r="H6" s="68" t="s">
        <v>375</v>
      </c>
      <c r="I6" s="70">
        <f>ROUND(H6*3.8,2-LEN(INT(H6*3.8)))</f>
        <v>32</v>
      </c>
      <c r="J6" s="68" t="s">
        <v>377</v>
      </c>
      <c r="K6" s="68" t="s">
        <v>257</v>
      </c>
      <c r="L6" s="70">
        <f>ROUND(K6*6.9,2-LEN(INT(K6*6.9)))</f>
        <v>480</v>
      </c>
      <c r="M6" s="68" t="s">
        <v>248</v>
      </c>
      <c r="N6" s="68" t="s">
        <v>293</v>
      </c>
      <c r="O6" s="68" t="s">
        <v>293</v>
      </c>
      <c r="P6" s="68" t="s">
        <v>248</v>
      </c>
      <c r="Q6" s="68" t="s">
        <v>263</v>
      </c>
      <c r="R6" s="126"/>
      <c r="S6" s="78"/>
      <c r="T6" s="79"/>
      <c r="U6" s="79"/>
      <c r="V6" s="79"/>
      <c r="W6" s="79"/>
      <c r="X6" s="79"/>
      <c r="Y6" s="79"/>
      <c r="Z6" s="80"/>
    </row>
    <row r="7" spans="1:26" s="28" customFormat="1" ht="41.25" customHeight="1" x14ac:dyDescent="0.25">
      <c r="A7" s="125"/>
      <c r="B7" s="68"/>
      <c r="C7" s="68"/>
      <c r="D7" s="68"/>
      <c r="E7" s="68"/>
      <c r="F7" s="68"/>
      <c r="G7" s="70"/>
      <c r="H7" s="68"/>
      <c r="I7" s="70"/>
      <c r="J7" s="68"/>
      <c r="K7" s="68"/>
      <c r="L7" s="70"/>
      <c r="M7" s="68"/>
      <c r="N7" s="68"/>
      <c r="O7" s="68"/>
      <c r="P7" s="68"/>
      <c r="Q7" s="68"/>
      <c r="R7" s="126"/>
      <c r="S7" s="78"/>
      <c r="T7" s="79"/>
      <c r="U7" s="79"/>
      <c r="V7" s="79"/>
      <c r="W7" s="79"/>
      <c r="X7" s="79"/>
      <c r="Y7" s="79"/>
      <c r="Z7" s="123"/>
    </row>
    <row r="8" spans="1:26" s="28" customFormat="1" ht="41.25" customHeight="1" x14ac:dyDescent="0.25">
      <c r="A8" s="125"/>
      <c r="B8" s="68"/>
      <c r="C8" s="68"/>
      <c r="D8" s="68"/>
      <c r="E8" s="68"/>
      <c r="F8" s="68"/>
      <c r="G8" s="70"/>
      <c r="H8" s="68"/>
      <c r="I8" s="70"/>
      <c r="J8" s="68"/>
      <c r="K8" s="68"/>
      <c r="L8" s="70"/>
      <c r="M8" s="68"/>
      <c r="N8" s="68"/>
      <c r="O8" s="68"/>
      <c r="P8" s="68"/>
      <c r="Q8" s="68"/>
      <c r="R8" s="126"/>
      <c r="S8" s="78"/>
      <c r="T8" s="79"/>
      <c r="U8" s="79"/>
      <c r="V8" s="79"/>
      <c r="W8" s="79"/>
      <c r="X8" s="79"/>
      <c r="Y8" s="79"/>
      <c r="Z8" s="123"/>
    </row>
    <row r="9" spans="1:26" s="28" customFormat="1" ht="41.25" customHeight="1" x14ac:dyDescent="0.25">
      <c r="A9" s="125"/>
      <c r="B9" s="68"/>
      <c r="C9" s="68"/>
      <c r="D9" s="68"/>
      <c r="E9" s="68"/>
      <c r="F9" s="68"/>
      <c r="G9" s="70"/>
      <c r="H9" s="68"/>
      <c r="I9" s="70"/>
      <c r="J9" s="68"/>
      <c r="K9" s="68"/>
      <c r="L9" s="70"/>
      <c r="M9" s="68"/>
      <c r="N9" s="68"/>
      <c r="O9" s="68"/>
      <c r="P9" s="68"/>
      <c r="Q9" s="68"/>
      <c r="R9" s="126"/>
      <c r="S9" s="78"/>
      <c r="T9" s="79"/>
      <c r="U9" s="79"/>
      <c r="V9" s="79"/>
      <c r="W9" s="79"/>
      <c r="X9" s="79"/>
      <c r="Y9" s="79"/>
      <c r="Z9" s="123"/>
    </row>
    <row r="10" spans="1:26" s="28" customFormat="1" ht="41.25" customHeight="1" x14ac:dyDescent="0.25">
      <c r="A10" s="125"/>
      <c r="B10" s="68"/>
      <c r="C10" s="68"/>
      <c r="D10" s="68"/>
      <c r="E10" s="68"/>
      <c r="F10" s="68"/>
      <c r="G10" s="70"/>
      <c r="H10" s="68"/>
      <c r="I10" s="70"/>
      <c r="J10" s="68"/>
      <c r="K10" s="68"/>
      <c r="L10" s="70"/>
      <c r="M10" s="68"/>
      <c r="N10" s="68"/>
      <c r="O10" s="68"/>
      <c r="P10" s="68"/>
      <c r="Q10" s="68"/>
      <c r="R10" s="126"/>
      <c r="S10" s="78"/>
      <c r="T10" s="79"/>
      <c r="U10" s="79"/>
      <c r="V10" s="79"/>
      <c r="W10" s="79"/>
      <c r="X10" s="79"/>
      <c r="Y10" s="79"/>
      <c r="Z10" s="123"/>
    </row>
    <row r="11" spans="1:26" ht="41.25" customHeight="1" thickBot="1" x14ac:dyDescent="0.3">
      <c r="A11" s="120"/>
      <c r="B11" s="121"/>
      <c r="C11" s="121"/>
      <c r="D11" s="121"/>
      <c r="E11" s="121"/>
      <c r="F11" s="121"/>
      <c r="G11" s="121"/>
      <c r="H11" s="121"/>
      <c r="I11" s="121"/>
      <c r="J11" s="121"/>
      <c r="K11" s="121"/>
      <c r="L11" s="121"/>
      <c r="M11" s="121"/>
      <c r="N11" s="121"/>
      <c r="O11" s="121"/>
      <c r="P11" s="121"/>
      <c r="Q11" s="121"/>
      <c r="R11" s="122"/>
      <c r="S11" s="124"/>
      <c r="T11" s="121"/>
      <c r="U11" s="121"/>
      <c r="V11" s="121"/>
      <c r="W11" s="121"/>
      <c r="X11" s="121"/>
      <c r="Y11" s="121"/>
      <c r="Z11" s="122"/>
    </row>
    <row r="12" spans="1:26" ht="13.8" thickTop="1" x14ac:dyDescent="0.25"/>
  </sheetData>
  <mergeCells count="23">
    <mergeCell ref="N3:Q3"/>
    <mergeCell ref="R3:R4"/>
    <mergeCell ref="A1:L1"/>
    <mergeCell ref="A2:R2"/>
    <mergeCell ref="A3:A4"/>
    <mergeCell ref="B3:B4"/>
    <mergeCell ref="C3:C4"/>
    <mergeCell ref="D3:D4"/>
    <mergeCell ref="E3:E4"/>
    <mergeCell ref="M3:M4"/>
    <mergeCell ref="F3:G3"/>
    <mergeCell ref="H3:I3"/>
    <mergeCell ref="J3:J4"/>
    <mergeCell ref="K3:L3"/>
    <mergeCell ref="S2:Z2"/>
    <mergeCell ref="S3:S4"/>
    <mergeCell ref="T3:T4"/>
    <mergeCell ref="U3:U4"/>
    <mergeCell ref="V3:V4"/>
    <mergeCell ref="W3:W4"/>
    <mergeCell ref="X3:X4"/>
    <mergeCell ref="Y3:Y4"/>
    <mergeCell ref="Z3:Z4"/>
  </mergeCells>
  <printOptions horizontalCentered="1"/>
  <pageMargins left="0.25" right="0.25" top="1.5" bottom="0.75" header="1" footer="0.3"/>
  <pageSetup paperSize="3" scale="70" orientation="landscape" r:id="rId1"/>
  <headerFooter>
    <oddHeader>&amp;C&amp;16&amp;A</oddHeader>
    <oddFooter>&amp;C&amp;16ISSUED
DECEMBER 2008&amp;R&amp;14&amp;F &amp;16&amp;A
9</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D12"/>
  <sheetViews>
    <sheetView showGridLines="0" view="pageLayout" topLeftCell="A4" zoomScale="60" zoomScaleNormal="80" zoomScalePageLayoutView="60" workbookViewId="0">
      <selection activeCell="D8" sqref="D8"/>
    </sheetView>
  </sheetViews>
  <sheetFormatPr defaultColWidth="9.109375" defaultRowHeight="13.2" x14ac:dyDescent="0.25"/>
  <cols>
    <col min="1" max="1" width="17" style="2" customWidth="1"/>
    <col min="2" max="2" width="17.109375" style="2" customWidth="1"/>
    <col min="3" max="5" width="17" style="2" customWidth="1"/>
    <col min="6" max="6" width="11.88671875" style="2" customWidth="1"/>
    <col min="7" max="9" width="11.6640625" style="2" customWidth="1"/>
    <col min="10" max="10" width="17" style="2" customWidth="1"/>
    <col min="11" max="11" width="11.6640625" style="2" customWidth="1"/>
    <col min="12" max="12" width="11.88671875" style="2" customWidth="1"/>
    <col min="13" max="13" width="17" style="2" customWidth="1"/>
    <col min="14" max="14" width="11.88671875" style="2" customWidth="1"/>
    <col min="15" max="21" width="11.6640625" style="2" customWidth="1"/>
    <col min="22" max="22" width="34.88671875" style="2" customWidth="1"/>
    <col min="23" max="23" width="12.6640625" style="2" customWidth="1"/>
    <col min="24" max="24" width="20.6640625" style="2" customWidth="1"/>
    <col min="25" max="26" width="12.6640625" style="2" customWidth="1"/>
    <col min="27" max="29" width="20.6640625" style="2" customWidth="1"/>
    <col min="30" max="30" width="8.6640625" style="2" customWidth="1"/>
    <col min="31" max="16384" width="9.109375" style="2"/>
  </cols>
  <sheetData>
    <row r="1" spans="1:30" ht="15.9" customHeight="1" thickBot="1" x14ac:dyDescent="0.3">
      <c r="A1" s="143"/>
      <c r="B1" s="143"/>
      <c r="C1" s="143"/>
      <c r="D1" s="143"/>
      <c r="E1" s="143"/>
      <c r="F1" s="143"/>
      <c r="G1" s="143"/>
      <c r="H1" s="143"/>
      <c r="I1" s="143"/>
      <c r="J1" s="143"/>
      <c r="K1" s="143"/>
      <c r="L1" s="143"/>
      <c r="M1" s="88"/>
      <c r="N1" s="88"/>
      <c r="O1" s="88"/>
      <c r="P1" s="88"/>
      <c r="Q1" s="88"/>
      <c r="R1" s="54"/>
      <c r="S1" s="54"/>
      <c r="T1" s="54"/>
      <c r="U1" s="54"/>
    </row>
    <row r="2" spans="1:30" s="26" customFormat="1" ht="33.75" customHeight="1" thickBot="1" x14ac:dyDescent="0.3">
      <c r="A2" s="168" t="s">
        <v>105</v>
      </c>
      <c r="B2" s="169"/>
      <c r="C2" s="169"/>
      <c r="D2" s="169"/>
      <c r="E2" s="169"/>
      <c r="F2" s="169"/>
      <c r="G2" s="169"/>
      <c r="H2" s="169"/>
      <c r="I2" s="169"/>
      <c r="J2" s="169"/>
      <c r="K2" s="169"/>
      <c r="L2" s="169"/>
      <c r="M2" s="169"/>
      <c r="N2" s="169"/>
      <c r="O2" s="169"/>
      <c r="P2" s="169"/>
      <c r="Q2" s="169"/>
      <c r="R2" s="169"/>
      <c r="S2" s="169"/>
      <c r="T2" s="169"/>
      <c r="U2" s="169"/>
      <c r="V2" s="170"/>
      <c r="W2" s="145" t="s">
        <v>26</v>
      </c>
      <c r="X2" s="146"/>
      <c r="Y2" s="146"/>
      <c r="Z2" s="146"/>
      <c r="AA2" s="146"/>
      <c r="AB2" s="146"/>
      <c r="AC2" s="146"/>
      <c r="AD2" s="147"/>
    </row>
    <row r="3" spans="1:30" s="3" customFormat="1" ht="33" customHeight="1" x14ac:dyDescent="0.25">
      <c r="A3" s="162" t="s">
        <v>27</v>
      </c>
      <c r="B3" s="164" t="s">
        <v>7</v>
      </c>
      <c r="C3" s="164" t="s">
        <v>32</v>
      </c>
      <c r="D3" s="164" t="s">
        <v>29</v>
      </c>
      <c r="E3" s="164" t="s">
        <v>14</v>
      </c>
      <c r="F3" s="160" t="s">
        <v>106</v>
      </c>
      <c r="G3" s="161"/>
      <c r="H3" s="160" t="s">
        <v>420</v>
      </c>
      <c r="I3" s="161"/>
      <c r="J3" s="164" t="s">
        <v>107</v>
      </c>
      <c r="K3" s="60"/>
      <c r="L3" s="60"/>
      <c r="M3" s="228" t="s">
        <v>381</v>
      </c>
      <c r="N3" s="229"/>
      <c r="O3" s="229"/>
      <c r="P3" s="229"/>
      <c r="Q3" s="230"/>
      <c r="R3" s="180" t="s">
        <v>31</v>
      </c>
      <c r="S3" s="180"/>
      <c r="T3" s="180"/>
      <c r="U3" s="180"/>
      <c r="V3" s="166" t="s">
        <v>5</v>
      </c>
      <c r="W3" s="148" t="s">
        <v>3</v>
      </c>
      <c r="X3" s="150" t="s">
        <v>25</v>
      </c>
      <c r="Y3" s="150" t="s">
        <v>33</v>
      </c>
      <c r="Z3" s="150" t="s">
        <v>34</v>
      </c>
      <c r="AA3" s="150" t="s">
        <v>35</v>
      </c>
      <c r="AB3" s="150" t="s">
        <v>38</v>
      </c>
      <c r="AC3" s="150" t="s">
        <v>39</v>
      </c>
      <c r="AD3" s="152" t="s">
        <v>36</v>
      </c>
    </row>
    <row r="4" spans="1:30" s="3" customFormat="1" ht="33.75" customHeight="1" x14ac:dyDescent="0.25">
      <c r="A4" s="189"/>
      <c r="B4" s="190"/>
      <c r="C4" s="190"/>
      <c r="D4" s="190"/>
      <c r="E4" s="190"/>
      <c r="F4" s="196"/>
      <c r="G4" s="197"/>
      <c r="H4" s="196"/>
      <c r="I4" s="197"/>
      <c r="J4" s="190"/>
      <c r="K4" s="172" t="s">
        <v>77</v>
      </c>
      <c r="L4" s="172"/>
      <c r="M4" s="164" t="s">
        <v>14</v>
      </c>
      <c r="N4" s="179" t="s">
        <v>100</v>
      </c>
      <c r="O4" s="191"/>
      <c r="P4" s="179" t="s">
        <v>68</v>
      </c>
      <c r="Q4" s="191"/>
      <c r="R4" s="180" t="s">
        <v>251</v>
      </c>
      <c r="S4" s="191"/>
      <c r="T4" s="164" t="s">
        <v>48</v>
      </c>
      <c r="U4" s="164" t="s">
        <v>47</v>
      </c>
      <c r="V4" s="210"/>
      <c r="W4" s="149"/>
      <c r="X4" s="151"/>
      <c r="Y4" s="151"/>
      <c r="Z4" s="151"/>
      <c r="AA4" s="151"/>
      <c r="AB4" s="151"/>
      <c r="AC4" s="151"/>
      <c r="AD4" s="153"/>
    </row>
    <row r="5" spans="1:30" s="28" customFormat="1" ht="33" customHeight="1" thickBot="1" x14ac:dyDescent="0.3">
      <c r="A5" s="163"/>
      <c r="B5" s="165"/>
      <c r="C5" s="165"/>
      <c r="D5" s="165"/>
      <c r="E5" s="165"/>
      <c r="F5" s="89" t="s">
        <v>52</v>
      </c>
      <c r="G5" s="89" t="s">
        <v>53</v>
      </c>
      <c r="H5" s="89" t="s">
        <v>108</v>
      </c>
      <c r="I5" s="89" t="s">
        <v>99</v>
      </c>
      <c r="J5" s="165"/>
      <c r="K5" s="89" t="s">
        <v>59</v>
      </c>
      <c r="L5" s="89" t="s">
        <v>61</v>
      </c>
      <c r="M5" s="199"/>
      <c r="N5" s="89" t="s">
        <v>383</v>
      </c>
      <c r="O5" s="89" t="s">
        <v>384</v>
      </c>
      <c r="P5" s="89" t="s">
        <v>382</v>
      </c>
      <c r="Q5" s="89" t="s">
        <v>385</v>
      </c>
      <c r="R5" s="13" t="s">
        <v>4</v>
      </c>
      <c r="S5" s="13" t="s">
        <v>49</v>
      </c>
      <c r="T5" s="165"/>
      <c r="U5" s="165"/>
      <c r="V5" s="167"/>
      <c r="W5" s="188"/>
      <c r="X5" s="187"/>
      <c r="Y5" s="187"/>
      <c r="Z5" s="187"/>
      <c r="AA5" s="187"/>
      <c r="AB5" s="187"/>
      <c r="AC5" s="187"/>
      <c r="AD5" s="192"/>
    </row>
    <row r="6" spans="1:30" s="28" customFormat="1" ht="44.25" customHeight="1" thickTop="1" x14ac:dyDescent="0.25">
      <c r="A6" s="104" t="s">
        <v>303</v>
      </c>
      <c r="B6" s="46" t="s">
        <v>289</v>
      </c>
      <c r="C6" s="46" t="s">
        <v>304</v>
      </c>
      <c r="D6" s="46" t="s">
        <v>242</v>
      </c>
      <c r="E6" s="46" t="s">
        <v>302</v>
      </c>
      <c r="F6" s="46" t="s">
        <v>305</v>
      </c>
      <c r="G6" s="48">
        <f>ROUND(F6*3.785,2-LEN(INT(F6*3.785)))</f>
        <v>2800</v>
      </c>
      <c r="H6" s="46" t="s">
        <v>380</v>
      </c>
      <c r="I6" s="48">
        <f>ROUND(H6*3.8,2-LEN(INT(H6*3.8)))</f>
        <v>1300</v>
      </c>
      <c r="J6" s="46" t="s">
        <v>257</v>
      </c>
      <c r="K6" s="46" t="s">
        <v>378</v>
      </c>
      <c r="L6" s="48">
        <f>ROUND(K6*6.9,2-LEN(INT(K6*6.9)))</f>
        <v>690</v>
      </c>
      <c r="M6" s="102" t="s">
        <v>279</v>
      </c>
      <c r="N6" s="106">
        <v>18</v>
      </c>
      <c r="O6" s="48">
        <f>ROUND(N6*250,2-LEN(INT(N6*250)))</f>
        <v>4500</v>
      </c>
      <c r="P6" s="106">
        <v>200</v>
      </c>
      <c r="Q6" s="48">
        <f>ROUND(P6*28.32,2-LEN(INT(P6*28.32)))</f>
        <v>5700</v>
      </c>
      <c r="R6" s="46" t="s">
        <v>306</v>
      </c>
      <c r="S6" s="48">
        <f>ROUND(R6*746,2-LEN(INT(R6*746)))</f>
        <v>190</v>
      </c>
      <c r="T6" s="35">
        <v>1</v>
      </c>
      <c r="U6" s="35">
        <v>120</v>
      </c>
      <c r="V6" s="118" t="s">
        <v>21</v>
      </c>
      <c r="W6" s="36"/>
      <c r="X6" s="37"/>
      <c r="Y6" s="37"/>
      <c r="Z6" s="37"/>
      <c r="AA6" s="37"/>
      <c r="AB6" s="37"/>
      <c r="AC6" s="37"/>
      <c r="AD6" s="38"/>
    </row>
    <row r="7" spans="1:30" s="28" customFormat="1" ht="44.25" customHeight="1" x14ac:dyDescent="0.25">
      <c r="A7" s="67"/>
      <c r="B7" s="68"/>
      <c r="C7" s="68"/>
      <c r="D7" s="68"/>
      <c r="E7" s="68"/>
      <c r="F7" s="68"/>
      <c r="G7" s="70"/>
      <c r="H7" s="68"/>
      <c r="I7" s="70"/>
      <c r="J7" s="68"/>
      <c r="K7" s="68"/>
      <c r="L7" s="70"/>
      <c r="M7" s="107"/>
      <c r="N7" s="108"/>
      <c r="O7" s="70"/>
      <c r="P7" s="108"/>
      <c r="Q7" s="70"/>
      <c r="R7" s="68"/>
      <c r="S7" s="70"/>
      <c r="T7" s="72"/>
      <c r="U7" s="72"/>
      <c r="V7" s="73"/>
      <c r="W7" s="116"/>
      <c r="X7" s="76"/>
      <c r="Y7" s="76"/>
      <c r="Z7" s="76"/>
      <c r="AA7" s="76"/>
      <c r="AB7" s="76"/>
      <c r="AC7" s="76"/>
      <c r="AD7" s="77"/>
    </row>
    <row r="8" spans="1:30" s="28" customFormat="1" ht="44.25" customHeight="1" x14ac:dyDescent="0.25">
      <c r="A8" s="67"/>
      <c r="B8" s="68"/>
      <c r="C8" s="68"/>
      <c r="D8" s="68"/>
      <c r="E8" s="68"/>
      <c r="F8" s="68"/>
      <c r="G8" s="70"/>
      <c r="H8" s="68"/>
      <c r="I8" s="70"/>
      <c r="J8" s="68"/>
      <c r="K8" s="68"/>
      <c r="L8" s="70"/>
      <c r="M8" s="107"/>
      <c r="N8" s="108"/>
      <c r="O8" s="70"/>
      <c r="P8" s="108"/>
      <c r="Q8" s="70"/>
      <c r="R8" s="68"/>
      <c r="S8" s="70"/>
      <c r="T8" s="72"/>
      <c r="U8" s="72"/>
      <c r="V8" s="73"/>
      <c r="W8" s="116"/>
      <c r="X8" s="76"/>
      <c r="Y8" s="76"/>
      <c r="Z8" s="76"/>
      <c r="AA8" s="76"/>
      <c r="AB8" s="76"/>
      <c r="AC8" s="76"/>
      <c r="AD8" s="77"/>
    </row>
    <row r="9" spans="1:30" s="28" customFormat="1" ht="44.25" customHeight="1" x14ac:dyDescent="0.25">
      <c r="A9" s="67"/>
      <c r="B9" s="68"/>
      <c r="C9" s="68"/>
      <c r="D9" s="68"/>
      <c r="E9" s="68"/>
      <c r="F9" s="68"/>
      <c r="G9" s="70"/>
      <c r="H9" s="68"/>
      <c r="I9" s="70"/>
      <c r="J9" s="68"/>
      <c r="K9" s="68"/>
      <c r="L9" s="70"/>
      <c r="M9" s="107"/>
      <c r="N9" s="108"/>
      <c r="O9" s="70"/>
      <c r="P9" s="108"/>
      <c r="Q9" s="70"/>
      <c r="R9" s="68"/>
      <c r="S9" s="70"/>
      <c r="T9" s="72"/>
      <c r="U9" s="72"/>
      <c r="V9" s="73"/>
      <c r="W9" s="116"/>
      <c r="X9" s="76"/>
      <c r="Y9" s="76"/>
      <c r="Z9" s="76"/>
      <c r="AA9" s="76"/>
      <c r="AB9" s="76"/>
      <c r="AC9" s="76"/>
      <c r="AD9" s="77"/>
    </row>
    <row r="10" spans="1:30" s="28" customFormat="1" ht="44.25" customHeight="1" x14ac:dyDescent="0.25">
      <c r="A10" s="67"/>
      <c r="B10" s="68"/>
      <c r="C10" s="68"/>
      <c r="D10" s="68"/>
      <c r="E10" s="68"/>
      <c r="F10" s="68"/>
      <c r="G10" s="70"/>
      <c r="H10" s="68"/>
      <c r="I10" s="70"/>
      <c r="J10" s="68"/>
      <c r="K10" s="68"/>
      <c r="L10" s="70"/>
      <c r="M10" s="107"/>
      <c r="N10" s="108"/>
      <c r="O10" s="70"/>
      <c r="P10" s="108"/>
      <c r="Q10" s="70"/>
      <c r="R10" s="68"/>
      <c r="S10" s="70"/>
      <c r="T10" s="72"/>
      <c r="U10" s="72"/>
      <c r="V10" s="73"/>
      <c r="W10" s="116"/>
      <c r="X10" s="76"/>
      <c r="Y10" s="76"/>
      <c r="Z10" s="76"/>
      <c r="AA10" s="76"/>
      <c r="AB10" s="76"/>
      <c r="AC10" s="76"/>
      <c r="AD10" s="77"/>
    </row>
    <row r="11" spans="1:30" s="28" customFormat="1" ht="44.25" customHeight="1" x14ac:dyDescent="0.25">
      <c r="A11" s="67"/>
      <c r="B11" s="68"/>
      <c r="C11" s="68"/>
      <c r="D11" s="68"/>
      <c r="E11" s="68"/>
      <c r="F11" s="68"/>
      <c r="G11" s="70"/>
      <c r="H11" s="68"/>
      <c r="I11" s="70"/>
      <c r="J11" s="68"/>
      <c r="K11" s="68"/>
      <c r="L11" s="70"/>
      <c r="M11" s="107"/>
      <c r="N11" s="108"/>
      <c r="O11" s="70"/>
      <c r="P11" s="108"/>
      <c r="Q11" s="70"/>
      <c r="R11" s="68"/>
      <c r="S11" s="70"/>
      <c r="T11" s="72"/>
      <c r="U11" s="72"/>
      <c r="V11" s="73"/>
      <c r="W11" s="116"/>
      <c r="X11" s="76"/>
      <c r="Y11" s="76"/>
      <c r="Z11" s="76"/>
      <c r="AA11" s="76"/>
      <c r="AB11" s="76"/>
      <c r="AC11" s="76"/>
      <c r="AD11" s="77"/>
    </row>
    <row r="12" spans="1:30" ht="42.75" customHeight="1" thickBot="1" x14ac:dyDescent="0.3">
      <c r="A12" s="47"/>
      <c r="B12" s="42"/>
      <c r="C12" s="42"/>
      <c r="D12" s="42"/>
      <c r="E12" s="42"/>
      <c r="F12" s="42"/>
      <c r="G12" s="42"/>
      <c r="H12" s="42"/>
      <c r="I12" s="42"/>
      <c r="J12" s="42"/>
      <c r="K12" s="42"/>
      <c r="L12" s="42"/>
      <c r="M12" s="42"/>
      <c r="N12" s="42"/>
      <c r="O12" s="105"/>
      <c r="P12" s="42"/>
      <c r="Q12" s="105"/>
      <c r="R12" s="42"/>
      <c r="S12" s="42"/>
      <c r="T12" s="42"/>
      <c r="U12" s="42"/>
      <c r="V12" s="49"/>
      <c r="W12" s="39"/>
      <c r="X12" s="40"/>
      <c r="Y12" s="40"/>
      <c r="Z12" s="40"/>
      <c r="AA12" s="40"/>
      <c r="AB12" s="40"/>
      <c r="AC12" s="40"/>
      <c r="AD12" s="41"/>
    </row>
  </sheetData>
  <mergeCells count="29">
    <mergeCell ref="A1:L1"/>
    <mergeCell ref="K4:L4"/>
    <mergeCell ref="R3:U3"/>
    <mergeCell ref="R4:S4"/>
    <mergeCell ref="T4:T5"/>
    <mergeCell ref="U4:U5"/>
    <mergeCell ref="E3:E5"/>
    <mergeCell ref="F3:G4"/>
    <mergeCell ref="A3:A5"/>
    <mergeCell ref="J3:J5"/>
    <mergeCell ref="H3:I4"/>
    <mergeCell ref="B3:B5"/>
    <mergeCell ref="C3:C5"/>
    <mergeCell ref="D3:D5"/>
    <mergeCell ref="A2:V2"/>
    <mergeCell ref="M4:M5"/>
    <mergeCell ref="M3:Q3"/>
    <mergeCell ref="N4:O4"/>
    <mergeCell ref="P4:Q4"/>
    <mergeCell ref="W3:W5"/>
    <mergeCell ref="W2:AD2"/>
    <mergeCell ref="V3:V5"/>
    <mergeCell ref="AC3:AC5"/>
    <mergeCell ref="AD3:AD5"/>
    <mergeCell ref="X3:X5"/>
    <mergeCell ref="Y3:Y5"/>
    <mergeCell ref="Z3:Z5"/>
    <mergeCell ref="AA3:AA5"/>
    <mergeCell ref="AB3:AB5"/>
  </mergeCells>
  <phoneticPr fontId="1" type="noConversion"/>
  <printOptions horizontalCentered="1"/>
  <pageMargins left="0.25" right="0.25" top="1.5" bottom="0.75" header="1" footer="0.3"/>
  <pageSetup paperSize="3" scale="65" orientation="landscape" r:id="rId1"/>
  <headerFooter alignWithMargins="0">
    <oddHeader>&amp;C&amp;16&amp;A</oddHeader>
    <oddFooter>&amp;C&amp;16ISSUED
DECEMBER 2008&amp;R&amp;14&amp;F &amp;16&amp;A
10</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B14"/>
  <sheetViews>
    <sheetView showGridLines="0" view="pageLayout" topLeftCell="A4" zoomScale="64" zoomScaleNormal="80" zoomScalePageLayoutView="64" workbookViewId="0">
      <selection activeCell="H16" sqref="H16"/>
    </sheetView>
  </sheetViews>
  <sheetFormatPr defaultColWidth="11.6640625" defaultRowHeight="42.75" customHeight="1" x14ac:dyDescent="0.25"/>
  <cols>
    <col min="1" max="1" width="17.109375" style="2" customWidth="1"/>
    <col min="2" max="2" width="16.6640625" style="2" customWidth="1"/>
    <col min="3" max="3" width="17.109375" style="2" customWidth="1"/>
    <col min="4" max="5" width="11.6640625" style="2" customWidth="1"/>
    <col min="6" max="6" width="11.88671875" style="2" customWidth="1"/>
    <col min="7" max="12" width="11.6640625" style="2" customWidth="1"/>
    <col min="13" max="13" width="12.33203125" style="2" customWidth="1"/>
    <col min="14" max="14" width="11.6640625" style="2" customWidth="1"/>
    <col min="15" max="15" width="11.33203125" style="2" customWidth="1"/>
    <col min="16" max="16" width="12.33203125" style="2" customWidth="1"/>
    <col min="17" max="19" width="11.6640625" style="2" customWidth="1"/>
    <col min="20" max="20" width="32.5546875" style="2" customWidth="1"/>
    <col min="21" max="16384" width="11.6640625" style="2"/>
  </cols>
  <sheetData>
    <row r="1" spans="1:28" ht="42.75" customHeight="1" thickBot="1" x14ac:dyDescent="0.3">
      <c r="A1" s="159"/>
      <c r="B1" s="159"/>
      <c r="C1" s="159"/>
      <c r="D1" s="159"/>
      <c r="E1" s="159"/>
      <c r="F1" s="159"/>
      <c r="G1" s="159"/>
      <c r="H1" s="159"/>
      <c r="I1" s="159"/>
      <c r="J1" s="159"/>
      <c r="K1" s="159"/>
      <c r="L1" s="159"/>
      <c r="M1" s="159"/>
      <c r="N1" s="159"/>
      <c r="O1" s="159"/>
      <c r="P1" s="159"/>
      <c r="Q1" s="159"/>
      <c r="R1" s="159"/>
      <c r="S1" s="159"/>
      <c r="T1" s="159"/>
    </row>
    <row r="2" spans="1:28" s="26" customFormat="1" ht="34.5" customHeight="1" thickBot="1" x14ac:dyDescent="0.3">
      <c r="A2" s="154" t="s">
        <v>191</v>
      </c>
      <c r="B2" s="155"/>
      <c r="C2" s="156"/>
      <c r="D2" s="156"/>
      <c r="E2" s="156"/>
      <c r="F2" s="156"/>
      <c r="G2" s="156"/>
      <c r="H2" s="156"/>
      <c r="I2" s="156"/>
      <c r="J2" s="156"/>
      <c r="K2" s="156"/>
      <c r="L2" s="156"/>
      <c r="M2" s="156"/>
      <c r="N2" s="156"/>
      <c r="O2" s="156"/>
      <c r="P2" s="156"/>
      <c r="Q2" s="156"/>
      <c r="R2" s="156"/>
      <c r="S2" s="156"/>
      <c r="T2" s="157"/>
      <c r="U2" s="145" t="s">
        <v>26</v>
      </c>
      <c r="V2" s="146"/>
      <c r="W2" s="146"/>
      <c r="X2" s="146"/>
      <c r="Y2" s="146"/>
      <c r="Z2" s="146"/>
      <c r="AA2" s="146"/>
      <c r="AB2" s="147"/>
    </row>
    <row r="3" spans="1:28" s="3" customFormat="1" ht="34.5" customHeight="1" x14ac:dyDescent="0.25">
      <c r="A3" s="231" t="s">
        <v>27</v>
      </c>
      <c r="B3" s="206" t="s">
        <v>7</v>
      </c>
      <c r="C3" s="164" t="s">
        <v>14</v>
      </c>
      <c r="D3" s="179" t="s">
        <v>69</v>
      </c>
      <c r="E3" s="180"/>
      <c r="F3" s="180"/>
      <c r="G3" s="191"/>
      <c r="H3" s="160" t="s">
        <v>70</v>
      </c>
      <c r="I3" s="161"/>
      <c r="J3" s="160" t="s">
        <v>71</v>
      </c>
      <c r="K3" s="161"/>
      <c r="L3" s="160" t="s">
        <v>2</v>
      </c>
      <c r="M3" s="161"/>
      <c r="N3" s="160" t="s">
        <v>192</v>
      </c>
      <c r="O3" s="161"/>
      <c r="P3" s="160" t="s">
        <v>73</v>
      </c>
      <c r="Q3" s="161"/>
      <c r="R3" s="160" t="s">
        <v>72</v>
      </c>
      <c r="S3" s="161"/>
      <c r="T3" s="166" t="s">
        <v>5</v>
      </c>
      <c r="U3" s="148" t="s">
        <v>3</v>
      </c>
      <c r="V3" s="150" t="s">
        <v>25</v>
      </c>
      <c r="W3" s="150" t="s">
        <v>33</v>
      </c>
      <c r="X3" s="150" t="s">
        <v>34</v>
      </c>
      <c r="Y3" s="150" t="s">
        <v>35</v>
      </c>
      <c r="Z3" s="150" t="s">
        <v>38</v>
      </c>
      <c r="AA3" s="150" t="s">
        <v>39</v>
      </c>
      <c r="AB3" s="152" t="s">
        <v>36</v>
      </c>
    </row>
    <row r="4" spans="1:28" s="3" customFormat="1" ht="34.5" customHeight="1" x14ac:dyDescent="0.25">
      <c r="A4" s="232"/>
      <c r="B4" s="207"/>
      <c r="C4" s="190"/>
      <c r="D4" s="179" t="s">
        <v>37</v>
      </c>
      <c r="E4" s="191"/>
      <c r="F4" s="179" t="s">
        <v>0</v>
      </c>
      <c r="G4" s="191"/>
      <c r="H4" s="196"/>
      <c r="I4" s="197"/>
      <c r="J4" s="196"/>
      <c r="K4" s="197"/>
      <c r="L4" s="196"/>
      <c r="M4" s="197"/>
      <c r="N4" s="196"/>
      <c r="O4" s="197"/>
      <c r="P4" s="196"/>
      <c r="Q4" s="197"/>
      <c r="R4" s="196"/>
      <c r="S4" s="197"/>
      <c r="T4" s="210"/>
      <c r="U4" s="149"/>
      <c r="V4" s="151"/>
      <c r="W4" s="151"/>
      <c r="X4" s="151"/>
      <c r="Y4" s="151"/>
      <c r="Z4" s="151"/>
      <c r="AA4" s="151"/>
      <c r="AB4" s="153"/>
    </row>
    <row r="5" spans="1:28" s="3" customFormat="1" ht="34.5" customHeight="1" thickBot="1" x14ac:dyDescent="0.3">
      <c r="A5" s="233"/>
      <c r="B5" s="208"/>
      <c r="C5" s="165"/>
      <c r="D5" s="34" t="s">
        <v>55</v>
      </c>
      <c r="E5" s="34" t="s">
        <v>45</v>
      </c>
      <c r="F5" s="34" t="s">
        <v>55</v>
      </c>
      <c r="G5" s="34" t="s">
        <v>45</v>
      </c>
      <c r="H5" s="34" t="s">
        <v>59</v>
      </c>
      <c r="I5" s="34" t="s">
        <v>61</v>
      </c>
      <c r="J5" s="34" t="s">
        <v>59</v>
      </c>
      <c r="K5" s="34" t="s">
        <v>61</v>
      </c>
      <c r="L5" s="34" t="s">
        <v>59</v>
      </c>
      <c r="M5" s="34" t="s">
        <v>61</v>
      </c>
      <c r="N5" s="34" t="s">
        <v>52</v>
      </c>
      <c r="O5" s="34" t="s">
        <v>53</v>
      </c>
      <c r="P5" s="34" t="s">
        <v>52</v>
      </c>
      <c r="Q5" s="34" t="s">
        <v>53</v>
      </c>
      <c r="R5" s="34" t="s">
        <v>40</v>
      </c>
      <c r="S5" s="103" t="s">
        <v>41</v>
      </c>
      <c r="T5" s="167"/>
      <c r="U5" s="188"/>
      <c r="V5" s="187"/>
      <c r="W5" s="187"/>
      <c r="X5" s="187"/>
      <c r="Y5" s="187"/>
      <c r="Z5" s="187"/>
      <c r="AA5" s="187"/>
      <c r="AB5" s="192"/>
    </row>
    <row r="6" spans="1:28" s="28" customFormat="1" ht="42.75" customHeight="1" thickTop="1" x14ac:dyDescent="0.25">
      <c r="A6" s="104" t="s">
        <v>253</v>
      </c>
      <c r="B6" s="46" t="s">
        <v>235</v>
      </c>
      <c r="C6" s="46" t="s">
        <v>254</v>
      </c>
      <c r="D6" s="46" t="s">
        <v>255</v>
      </c>
      <c r="E6" s="48">
        <f>IF(D6&gt;32,ROUND(((D6-32)/1.8),2-LEN(INT(((D6-32)/1.8)))),ROUND(((D6-32)/1.8),3-LEN(INT(((D6-32)/1.8)))))</f>
        <v>16</v>
      </c>
      <c r="F6" s="46" t="s">
        <v>386</v>
      </c>
      <c r="G6" s="48">
        <f>IF(F6&gt;32,ROUND(((F6-32)/1.8),2-LEN(INT(((F6-32)/1.8)))),ROUND(((F6-32)/1.8),3-LEN(INT(((F6-32)/1.8)))))</f>
        <v>60</v>
      </c>
      <c r="H6" s="46" t="s">
        <v>421</v>
      </c>
      <c r="I6" s="48">
        <f>ROUND(H6*6.9,2-LEN(INT(H6*6.9)))</f>
        <v>350</v>
      </c>
      <c r="J6" s="46" t="s">
        <v>256</v>
      </c>
      <c r="K6" s="48">
        <f>ROUND(J6*6.9,2-LEN(INT(J6*6.9)))</f>
        <v>550</v>
      </c>
      <c r="L6" s="46" t="s">
        <v>378</v>
      </c>
      <c r="M6" s="48">
        <f>ROUND(L6*6.9,2-LEN(INT(L6*6.9)))</f>
        <v>690</v>
      </c>
      <c r="N6" s="46" t="s">
        <v>258</v>
      </c>
      <c r="O6" s="48">
        <f>ROUND(N6*3.785,2-LEN(INT(N6*3.785)))</f>
        <v>57</v>
      </c>
      <c r="P6" s="46" t="s">
        <v>259</v>
      </c>
      <c r="Q6" s="48">
        <f>ROUND(P6*3.785,2-LEN(INT(P6*3.785)))</f>
        <v>40</v>
      </c>
      <c r="R6" s="46" t="s">
        <v>260</v>
      </c>
      <c r="S6" s="48">
        <f>ROUND(R6*25,2-LEN(INT(R6*25)))</f>
        <v>19</v>
      </c>
      <c r="T6" s="118" t="s">
        <v>236</v>
      </c>
      <c r="U6" s="36"/>
      <c r="V6" s="37"/>
      <c r="W6" s="37"/>
      <c r="X6" s="37"/>
      <c r="Y6" s="37"/>
      <c r="Z6" s="37"/>
      <c r="AA6" s="37"/>
      <c r="AB6" s="38"/>
    </row>
    <row r="7" spans="1:28" s="28" customFormat="1" ht="42.75" customHeight="1" x14ac:dyDescent="0.25">
      <c r="A7" s="67"/>
      <c r="B7" s="68"/>
      <c r="C7" s="68"/>
      <c r="D7" s="68"/>
      <c r="E7" s="70"/>
      <c r="F7" s="68"/>
      <c r="G7" s="70"/>
      <c r="H7" s="68"/>
      <c r="I7" s="70"/>
      <c r="J7" s="68"/>
      <c r="K7" s="70"/>
      <c r="L7" s="68"/>
      <c r="M7" s="70"/>
      <c r="N7" s="68"/>
      <c r="O7" s="70"/>
      <c r="P7" s="68"/>
      <c r="Q7" s="70"/>
      <c r="R7" s="68"/>
      <c r="S7" s="70"/>
      <c r="T7" s="73"/>
      <c r="U7" s="116"/>
      <c r="V7" s="76"/>
      <c r="W7" s="76"/>
      <c r="X7" s="76"/>
      <c r="Y7" s="76"/>
      <c r="Z7" s="76"/>
      <c r="AA7" s="76"/>
      <c r="AB7" s="77"/>
    </row>
    <row r="8" spans="1:28" s="28" customFormat="1" ht="42.75" customHeight="1" x14ac:dyDescent="0.25">
      <c r="A8" s="67"/>
      <c r="B8" s="68"/>
      <c r="C8" s="68"/>
      <c r="D8" s="68"/>
      <c r="E8" s="70"/>
      <c r="F8" s="68"/>
      <c r="G8" s="70"/>
      <c r="H8" s="68"/>
      <c r="I8" s="70"/>
      <c r="J8" s="68"/>
      <c r="K8" s="70"/>
      <c r="L8" s="68"/>
      <c r="M8" s="70"/>
      <c r="N8" s="68"/>
      <c r="O8" s="70"/>
      <c r="P8" s="68"/>
      <c r="Q8" s="70"/>
      <c r="R8" s="68"/>
      <c r="S8" s="70"/>
      <c r="T8" s="73"/>
      <c r="U8" s="116"/>
      <c r="V8" s="76"/>
      <c r="W8" s="76"/>
      <c r="X8" s="76"/>
      <c r="Y8" s="76"/>
      <c r="Z8" s="76"/>
      <c r="AA8" s="76"/>
      <c r="AB8" s="77"/>
    </row>
    <row r="9" spans="1:28" s="28" customFormat="1" ht="42.75" customHeight="1" x14ac:dyDescent="0.25">
      <c r="A9" s="67"/>
      <c r="B9" s="68"/>
      <c r="C9" s="68"/>
      <c r="D9" s="68"/>
      <c r="E9" s="70"/>
      <c r="F9" s="68"/>
      <c r="G9" s="70"/>
      <c r="H9" s="68"/>
      <c r="I9" s="70"/>
      <c r="J9" s="68"/>
      <c r="K9" s="70"/>
      <c r="L9" s="68"/>
      <c r="M9" s="70"/>
      <c r="N9" s="68"/>
      <c r="O9" s="70"/>
      <c r="P9" s="68"/>
      <c r="Q9" s="70"/>
      <c r="R9" s="68"/>
      <c r="S9" s="70"/>
      <c r="T9" s="73"/>
      <c r="U9" s="116"/>
      <c r="V9" s="76"/>
      <c r="W9" s="76"/>
      <c r="X9" s="76"/>
      <c r="Y9" s="76"/>
      <c r="Z9" s="76"/>
      <c r="AA9" s="76"/>
      <c r="AB9" s="77"/>
    </row>
    <row r="10" spans="1:28" s="28" customFormat="1" ht="42.75" customHeight="1" x14ac:dyDescent="0.25">
      <c r="A10" s="67"/>
      <c r="B10" s="68"/>
      <c r="C10" s="68"/>
      <c r="D10" s="68"/>
      <c r="E10" s="70"/>
      <c r="F10" s="68"/>
      <c r="G10" s="70"/>
      <c r="H10" s="68"/>
      <c r="I10" s="70"/>
      <c r="J10" s="68"/>
      <c r="K10" s="70"/>
      <c r="L10" s="68"/>
      <c r="M10" s="70"/>
      <c r="N10" s="68"/>
      <c r="O10" s="70"/>
      <c r="P10" s="68"/>
      <c r="Q10" s="70"/>
      <c r="R10" s="68"/>
      <c r="S10" s="70"/>
      <c r="T10" s="73"/>
      <c r="U10" s="116"/>
      <c r="V10" s="76"/>
      <c r="W10" s="76"/>
      <c r="X10" s="76"/>
      <c r="Y10" s="76"/>
      <c r="Z10" s="76"/>
      <c r="AA10" s="76"/>
      <c r="AB10" s="77"/>
    </row>
    <row r="11" spans="1:28" s="28" customFormat="1" ht="42.75" customHeight="1" x14ac:dyDescent="0.25">
      <c r="A11" s="67"/>
      <c r="B11" s="68"/>
      <c r="C11" s="68"/>
      <c r="D11" s="68"/>
      <c r="E11" s="70"/>
      <c r="F11" s="68"/>
      <c r="G11" s="70"/>
      <c r="H11" s="68"/>
      <c r="I11" s="70"/>
      <c r="J11" s="68"/>
      <c r="K11" s="70"/>
      <c r="L11" s="68"/>
      <c r="M11" s="70"/>
      <c r="N11" s="68"/>
      <c r="O11" s="70"/>
      <c r="P11" s="68"/>
      <c r="Q11" s="70"/>
      <c r="R11" s="68"/>
      <c r="S11" s="70"/>
      <c r="T11" s="73"/>
      <c r="U11" s="116"/>
      <c r="V11" s="76"/>
      <c r="W11" s="76"/>
      <c r="X11" s="76"/>
      <c r="Y11" s="76"/>
      <c r="Z11" s="76"/>
      <c r="AA11" s="76"/>
      <c r="AB11" s="77"/>
    </row>
    <row r="12" spans="1:28" s="28" customFormat="1" ht="42.75" customHeight="1" thickBot="1" x14ac:dyDescent="0.3">
      <c r="A12" s="47"/>
      <c r="B12" s="42"/>
      <c r="C12" s="42"/>
      <c r="D12" s="42"/>
      <c r="E12" s="42"/>
      <c r="F12" s="42"/>
      <c r="G12" s="42"/>
      <c r="H12" s="42"/>
      <c r="I12" s="42"/>
      <c r="J12" s="42"/>
      <c r="K12" s="42"/>
      <c r="L12" s="42"/>
      <c r="M12" s="42"/>
      <c r="N12" s="42"/>
      <c r="O12" s="42"/>
      <c r="P12" s="42"/>
      <c r="Q12" s="42"/>
      <c r="R12" s="42"/>
      <c r="S12" s="42"/>
      <c r="T12" s="49"/>
      <c r="U12" s="39"/>
      <c r="V12" s="40"/>
      <c r="W12" s="40"/>
      <c r="X12" s="40"/>
      <c r="Y12" s="40"/>
      <c r="Z12" s="40"/>
      <c r="AA12" s="40"/>
      <c r="AB12" s="41"/>
    </row>
    <row r="14" spans="1:28" s="5" customFormat="1" ht="42.75" customHeight="1" x14ac:dyDescent="0.25">
      <c r="A14" s="7"/>
      <c r="B14" s="7"/>
    </row>
  </sheetData>
  <mergeCells count="24">
    <mergeCell ref="A3:A5"/>
    <mergeCell ref="F4:G4"/>
    <mergeCell ref="D4:E4"/>
    <mergeCell ref="P3:Q4"/>
    <mergeCell ref="N3:O4"/>
    <mergeCell ref="L3:M4"/>
    <mergeCell ref="C3:C5"/>
    <mergeCell ref="B3:B5"/>
    <mergeCell ref="A1:T1"/>
    <mergeCell ref="A2:T2"/>
    <mergeCell ref="U2:AB2"/>
    <mergeCell ref="U3:U5"/>
    <mergeCell ref="V3:V5"/>
    <mergeCell ref="W3:W5"/>
    <mergeCell ref="X3:X5"/>
    <mergeCell ref="Y3:Y5"/>
    <mergeCell ref="Z3:Z5"/>
    <mergeCell ref="J3:K4"/>
    <mergeCell ref="H3:I4"/>
    <mergeCell ref="D3:G3"/>
    <mergeCell ref="AA3:AA5"/>
    <mergeCell ref="AB3:AB5"/>
    <mergeCell ref="T3:T5"/>
    <mergeCell ref="R3:S4"/>
  </mergeCells>
  <phoneticPr fontId="1" type="noConversion"/>
  <printOptions horizontalCentered="1"/>
  <pageMargins left="0.25" right="0.25" top="1.5" bottom="0.75" header="1" footer="0.3"/>
  <pageSetup paperSize="3" scale="55" fitToWidth="2" orientation="landscape" r:id="rId1"/>
  <headerFooter alignWithMargins="0">
    <oddHeader>&amp;C&amp;16&amp;A</oddHeader>
    <oddFooter>&amp;C&amp;16ISSUED
DECEMBER 2008&amp;R&amp;14&amp;F &amp;16&amp;A&amp;14
&amp;16 11</oddFooter>
  </headerFooter>
  <colBreaks count="1" manualBreakCount="1">
    <brk id="20" max="1048575" man="1"/>
  </colBreaks>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E12"/>
  <sheetViews>
    <sheetView showGridLines="0" view="pageLayout" zoomScale="60" zoomScaleNormal="80" zoomScalePageLayoutView="60" workbookViewId="0">
      <selection activeCell="G6" sqref="G6"/>
    </sheetView>
  </sheetViews>
  <sheetFormatPr defaultColWidth="9.109375" defaultRowHeight="13.2" x14ac:dyDescent="0.25"/>
  <cols>
    <col min="1" max="2" width="17.109375" style="2" customWidth="1"/>
    <col min="3" max="5" width="17" style="2" customWidth="1"/>
    <col min="6" max="8" width="11.6640625" style="2" customWidth="1"/>
    <col min="9" max="11" width="11.88671875" style="2" customWidth="1"/>
    <col min="12" max="12" width="11.6640625" style="2" customWidth="1"/>
    <col min="13" max="13" width="11.88671875" style="2" customWidth="1"/>
    <col min="14" max="14" width="11.6640625" style="2" customWidth="1"/>
    <col min="15" max="15" width="12" style="2" customWidth="1"/>
    <col min="16" max="17" width="11.6640625" style="2" customWidth="1"/>
    <col min="18" max="21" width="11.88671875" style="2" customWidth="1"/>
    <col min="22" max="22" width="11.6640625" style="2" customWidth="1"/>
    <col min="23" max="23" width="32.88671875" style="2" customWidth="1"/>
    <col min="24" max="24" width="12.6640625" style="2" customWidth="1"/>
    <col min="25" max="25" width="20.6640625" style="2" customWidth="1"/>
    <col min="26" max="27" width="12.6640625" style="2" customWidth="1"/>
    <col min="28" max="30" width="20.6640625" style="2" customWidth="1"/>
    <col min="31" max="31" width="8.6640625" style="2" customWidth="1"/>
    <col min="32" max="16384" width="9.109375" style="2"/>
  </cols>
  <sheetData>
    <row r="1" spans="1:31" ht="15.9" customHeight="1" thickBot="1" x14ac:dyDescent="0.3">
      <c r="A1" s="143"/>
      <c r="B1" s="143"/>
      <c r="C1" s="143"/>
      <c r="D1" s="143"/>
      <c r="E1" s="143"/>
      <c r="F1" s="143"/>
      <c r="G1" s="143"/>
      <c r="H1" s="143"/>
      <c r="I1" s="143"/>
      <c r="J1" s="143"/>
      <c r="K1" s="143"/>
      <c r="L1" s="143"/>
      <c r="M1" s="143"/>
      <c r="N1" s="143"/>
      <c r="O1" s="143"/>
      <c r="P1" s="143"/>
      <c r="Q1" s="143"/>
      <c r="R1" s="143"/>
      <c r="S1" s="143"/>
      <c r="T1" s="143"/>
      <c r="U1" s="143"/>
      <c r="V1" s="143"/>
    </row>
    <row r="2" spans="1:31" s="26" customFormat="1" ht="33.75" customHeight="1" thickBot="1" x14ac:dyDescent="0.3">
      <c r="A2" s="168" t="s">
        <v>90</v>
      </c>
      <c r="B2" s="169"/>
      <c r="C2" s="169"/>
      <c r="D2" s="169"/>
      <c r="E2" s="169"/>
      <c r="F2" s="169"/>
      <c r="G2" s="169"/>
      <c r="H2" s="169"/>
      <c r="I2" s="169"/>
      <c r="J2" s="169"/>
      <c r="K2" s="169"/>
      <c r="L2" s="169"/>
      <c r="M2" s="169"/>
      <c r="N2" s="169"/>
      <c r="O2" s="169"/>
      <c r="P2" s="169"/>
      <c r="Q2" s="169"/>
      <c r="R2" s="169"/>
      <c r="S2" s="169"/>
      <c r="T2" s="169"/>
      <c r="U2" s="169"/>
      <c r="V2" s="169"/>
      <c r="W2" s="170"/>
      <c r="X2" s="217" t="s">
        <v>26</v>
      </c>
      <c r="Y2" s="217"/>
      <c r="Z2" s="217"/>
      <c r="AA2" s="217"/>
      <c r="AB2" s="217"/>
      <c r="AC2" s="217"/>
      <c r="AD2" s="217"/>
      <c r="AE2" s="147"/>
    </row>
    <row r="3" spans="1:31" s="3" customFormat="1" ht="33" customHeight="1" x14ac:dyDescent="0.25">
      <c r="A3" s="162" t="s">
        <v>27</v>
      </c>
      <c r="B3" s="164" t="s">
        <v>7</v>
      </c>
      <c r="C3" s="164" t="s">
        <v>32</v>
      </c>
      <c r="D3" s="164" t="s">
        <v>29</v>
      </c>
      <c r="E3" s="164" t="s">
        <v>14</v>
      </c>
      <c r="F3" s="172" t="s">
        <v>92</v>
      </c>
      <c r="G3" s="172"/>
      <c r="H3" s="172"/>
      <c r="I3" s="172"/>
      <c r="J3" s="172"/>
      <c r="K3" s="172"/>
      <c r="L3" s="172"/>
      <c r="M3" s="172"/>
      <c r="N3" s="179" t="s">
        <v>66</v>
      </c>
      <c r="O3" s="180"/>
      <c r="P3" s="180"/>
      <c r="Q3" s="191"/>
      <c r="R3" s="160" t="s">
        <v>65</v>
      </c>
      <c r="S3" s="161"/>
      <c r="T3" s="160" t="s">
        <v>64</v>
      </c>
      <c r="U3" s="200"/>
      <c r="V3" s="161"/>
      <c r="W3" s="166" t="s">
        <v>5</v>
      </c>
      <c r="X3" s="148" t="s">
        <v>3</v>
      </c>
      <c r="Y3" s="150" t="s">
        <v>25</v>
      </c>
      <c r="Z3" s="150" t="s">
        <v>33</v>
      </c>
      <c r="AA3" s="150" t="s">
        <v>34</v>
      </c>
      <c r="AB3" s="150" t="s">
        <v>35</v>
      </c>
      <c r="AC3" s="150" t="s">
        <v>38</v>
      </c>
      <c r="AD3" s="150" t="s">
        <v>39</v>
      </c>
      <c r="AE3" s="152" t="s">
        <v>36</v>
      </c>
    </row>
    <row r="4" spans="1:31" s="3" customFormat="1" ht="34.5" customHeight="1" x14ac:dyDescent="0.25">
      <c r="A4" s="189"/>
      <c r="B4" s="190"/>
      <c r="C4" s="190"/>
      <c r="D4" s="190"/>
      <c r="E4" s="190"/>
      <c r="F4" s="160" t="s">
        <v>68</v>
      </c>
      <c r="G4" s="161"/>
      <c r="H4" s="160" t="s">
        <v>75</v>
      </c>
      <c r="I4" s="161"/>
      <c r="J4" s="160" t="s">
        <v>78</v>
      </c>
      <c r="K4" s="161"/>
      <c r="L4" s="160" t="s">
        <v>89</v>
      </c>
      <c r="M4" s="161"/>
      <c r="N4" s="160" t="s">
        <v>23</v>
      </c>
      <c r="O4" s="161"/>
      <c r="P4" s="160" t="s">
        <v>67</v>
      </c>
      <c r="Q4" s="161"/>
      <c r="R4" s="220"/>
      <c r="S4" s="221"/>
      <c r="T4" s="164" t="s">
        <v>218</v>
      </c>
      <c r="U4" s="179" t="s">
        <v>44</v>
      </c>
      <c r="V4" s="191"/>
      <c r="W4" s="210"/>
      <c r="X4" s="149"/>
      <c r="Y4" s="151"/>
      <c r="Z4" s="151"/>
      <c r="AA4" s="151"/>
      <c r="AB4" s="151"/>
      <c r="AC4" s="151"/>
      <c r="AD4" s="151"/>
      <c r="AE4" s="153"/>
    </row>
    <row r="5" spans="1:31" s="3" customFormat="1" ht="34.5" customHeight="1" thickBot="1" x14ac:dyDescent="0.3">
      <c r="A5" s="163"/>
      <c r="B5" s="165"/>
      <c r="C5" s="165"/>
      <c r="D5" s="165"/>
      <c r="E5" s="165"/>
      <c r="F5" s="34" t="s">
        <v>42</v>
      </c>
      <c r="G5" s="34" t="s">
        <v>43</v>
      </c>
      <c r="H5" s="34" t="s">
        <v>55</v>
      </c>
      <c r="I5" s="13" t="s">
        <v>45</v>
      </c>
      <c r="J5" s="34" t="s">
        <v>55</v>
      </c>
      <c r="K5" s="13" t="s">
        <v>45</v>
      </c>
      <c r="L5" s="34" t="s">
        <v>57</v>
      </c>
      <c r="M5" s="13" t="s">
        <v>61</v>
      </c>
      <c r="N5" s="34" t="s">
        <v>59</v>
      </c>
      <c r="O5" s="13" t="s">
        <v>61</v>
      </c>
      <c r="P5" s="34" t="s">
        <v>59</v>
      </c>
      <c r="Q5" s="34" t="s">
        <v>61</v>
      </c>
      <c r="R5" s="34" t="s">
        <v>144</v>
      </c>
      <c r="S5" s="34" t="s">
        <v>199</v>
      </c>
      <c r="T5" s="165"/>
      <c r="U5" s="14" t="s">
        <v>144</v>
      </c>
      <c r="V5" s="34" t="s">
        <v>199</v>
      </c>
      <c r="W5" s="167"/>
      <c r="X5" s="188"/>
      <c r="Y5" s="187"/>
      <c r="Z5" s="187"/>
      <c r="AA5" s="187"/>
      <c r="AB5" s="187"/>
      <c r="AC5" s="187"/>
      <c r="AD5" s="187"/>
      <c r="AE5" s="192"/>
    </row>
    <row r="6" spans="1:31" s="28" customFormat="1" ht="44.25" customHeight="1" thickTop="1" x14ac:dyDescent="0.25">
      <c r="A6" s="104" t="s">
        <v>387</v>
      </c>
      <c r="B6" s="46" t="s">
        <v>237</v>
      </c>
      <c r="C6" s="46" t="s">
        <v>238</v>
      </c>
      <c r="D6" s="46" t="s">
        <v>242</v>
      </c>
      <c r="E6" s="46" t="s">
        <v>241</v>
      </c>
      <c r="F6" s="117">
        <v>170</v>
      </c>
      <c r="G6" s="48">
        <f>ROUND(F6*0.06309,2-LEN(INT(F6*0.06309)))</f>
        <v>11</v>
      </c>
      <c r="H6" s="117">
        <v>60</v>
      </c>
      <c r="I6" s="56">
        <f>IF(H6&gt;32,ROUND(((H6-32)/1.8),2-LEN(INT(((H6-32)/1.8)))),ROUND(((H6-32)/1.8),3-LEN(INT(((H6-32)/1.8)))))</f>
        <v>16</v>
      </c>
      <c r="J6" s="117">
        <v>140</v>
      </c>
      <c r="K6" s="56">
        <f>IF(J6&gt;32,ROUND(((J6-32)/1.8),2-LEN(INT(((J6-32)/1.8)))),ROUND(((J6-32)/1.8),3-LEN(INT(((J6-32)/1.8)))))</f>
        <v>60</v>
      </c>
      <c r="L6" s="117">
        <v>16</v>
      </c>
      <c r="M6" s="56">
        <f>ROUND(L6*2.989,2-LEN(INT(L6*2.989)))</f>
        <v>48</v>
      </c>
      <c r="N6" s="117">
        <v>15</v>
      </c>
      <c r="O6" s="48">
        <f>ROUND(N6*6.9,2-LEN(INT(N6*6.9)))</f>
        <v>100</v>
      </c>
      <c r="P6" s="117">
        <v>7</v>
      </c>
      <c r="Q6" s="48">
        <f>ROUND(P6*6.9,2-LEN(INT(P6*6.9)))</f>
        <v>48</v>
      </c>
      <c r="R6" s="117">
        <v>7000</v>
      </c>
      <c r="S6" s="48">
        <f>ROUND(R6*0.454,2-LEN(INT(R6*0.454)))</f>
        <v>3200</v>
      </c>
      <c r="T6" s="46" t="s">
        <v>239</v>
      </c>
      <c r="U6" s="117">
        <v>11000</v>
      </c>
      <c r="V6" s="48">
        <f>ROUND(U6*0.454,2-LEN(INT(U6*0.454)))</f>
        <v>5000</v>
      </c>
      <c r="W6" s="118" t="s">
        <v>240</v>
      </c>
      <c r="X6" s="44"/>
      <c r="Y6" s="37"/>
      <c r="Z6" s="37"/>
      <c r="AA6" s="37"/>
      <c r="AB6" s="37"/>
      <c r="AC6" s="37"/>
      <c r="AD6" s="37"/>
      <c r="AE6" s="38"/>
    </row>
    <row r="7" spans="1:31" s="28" customFormat="1" ht="44.25" customHeight="1" x14ac:dyDescent="0.25">
      <c r="A7" s="67"/>
      <c r="B7" s="68"/>
      <c r="C7" s="68"/>
      <c r="D7" s="68"/>
      <c r="E7" s="68"/>
      <c r="F7" s="69"/>
      <c r="G7" s="70"/>
      <c r="H7" s="69"/>
      <c r="I7" s="71"/>
      <c r="J7" s="69"/>
      <c r="K7" s="71"/>
      <c r="L7" s="69"/>
      <c r="M7" s="71"/>
      <c r="N7" s="69"/>
      <c r="O7" s="70"/>
      <c r="P7" s="69"/>
      <c r="Q7" s="70"/>
      <c r="R7" s="69"/>
      <c r="S7" s="70"/>
      <c r="T7" s="68"/>
      <c r="U7" s="69"/>
      <c r="V7" s="70"/>
      <c r="W7" s="73"/>
      <c r="X7" s="75"/>
      <c r="Y7" s="76"/>
      <c r="Z7" s="76"/>
      <c r="AA7" s="76"/>
      <c r="AB7" s="76"/>
      <c r="AC7" s="76"/>
      <c r="AD7" s="76"/>
      <c r="AE7" s="77"/>
    </row>
    <row r="8" spans="1:31" s="28" customFormat="1" ht="44.25" customHeight="1" x14ac:dyDescent="0.25">
      <c r="A8" s="67"/>
      <c r="B8" s="68"/>
      <c r="C8" s="68"/>
      <c r="D8" s="68"/>
      <c r="E8" s="68"/>
      <c r="F8" s="69"/>
      <c r="G8" s="70"/>
      <c r="H8" s="69"/>
      <c r="I8" s="71"/>
      <c r="J8" s="69"/>
      <c r="K8" s="71"/>
      <c r="L8" s="69"/>
      <c r="M8" s="71"/>
      <c r="N8" s="69"/>
      <c r="O8" s="70"/>
      <c r="P8" s="69"/>
      <c r="Q8" s="70"/>
      <c r="R8" s="69"/>
      <c r="S8" s="70"/>
      <c r="T8" s="68"/>
      <c r="U8" s="69"/>
      <c r="V8" s="70"/>
      <c r="W8" s="73"/>
      <c r="X8" s="75"/>
      <c r="Y8" s="76"/>
      <c r="Z8" s="76"/>
      <c r="AA8" s="76"/>
      <c r="AB8" s="76"/>
      <c r="AC8" s="76"/>
      <c r="AD8" s="76"/>
      <c r="AE8" s="77"/>
    </row>
    <row r="9" spans="1:31" s="28" customFormat="1" ht="44.25" customHeight="1" x14ac:dyDescent="0.25">
      <c r="A9" s="67"/>
      <c r="B9" s="68"/>
      <c r="C9" s="68"/>
      <c r="D9" s="68"/>
      <c r="E9" s="68"/>
      <c r="F9" s="69"/>
      <c r="G9" s="70"/>
      <c r="H9" s="69"/>
      <c r="I9" s="71"/>
      <c r="J9" s="69"/>
      <c r="K9" s="71"/>
      <c r="L9" s="69"/>
      <c r="M9" s="71"/>
      <c r="N9" s="69"/>
      <c r="O9" s="70"/>
      <c r="P9" s="69"/>
      <c r="Q9" s="70"/>
      <c r="R9" s="69"/>
      <c r="S9" s="70"/>
      <c r="T9" s="68"/>
      <c r="U9" s="69"/>
      <c r="V9" s="70"/>
      <c r="W9" s="73"/>
      <c r="X9" s="75"/>
      <c r="Y9" s="76"/>
      <c r="Z9" s="76"/>
      <c r="AA9" s="76"/>
      <c r="AB9" s="76"/>
      <c r="AC9" s="76"/>
      <c r="AD9" s="76"/>
      <c r="AE9" s="77"/>
    </row>
    <row r="10" spans="1:31" s="28" customFormat="1" ht="44.25" customHeight="1" x14ac:dyDescent="0.25">
      <c r="A10" s="67"/>
      <c r="B10" s="68"/>
      <c r="C10" s="68"/>
      <c r="D10" s="68"/>
      <c r="E10" s="68"/>
      <c r="F10" s="69"/>
      <c r="G10" s="70"/>
      <c r="H10" s="69"/>
      <c r="I10" s="71"/>
      <c r="J10" s="69"/>
      <c r="K10" s="71"/>
      <c r="L10" s="69"/>
      <c r="M10" s="71"/>
      <c r="N10" s="69"/>
      <c r="O10" s="70"/>
      <c r="P10" s="69"/>
      <c r="Q10" s="70"/>
      <c r="R10" s="69"/>
      <c r="S10" s="70"/>
      <c r="T10" s="68"/>
      <c r="U10" s="69"/>
      <c r="V10" s="70"/>
      <c r="W10" s="73"/>
      <c r="X10" s="75"/>
      <c r="Y10" s="76"/>
      <c r="Z10" s="76"/>
      <c r="AA10" s="76"/>
      <c r="AB10" s="76"/>
      <c r="AC10" s="76"/>
      <c r="AD10" s="76"/>
      <c r="AE10" s="77"/>
    </row>
    <row r="11" spans="1:31" s="28" customFormat="1" ht="44.25" customHeight="1" x14ac:dyDescent="0.25">
      <c r="A11" s="67"/>
      <c r="B11" s="68"/>
      <c r="C11" s="68"/>
      <c r="D11" s="68"/>
      <c r="E11" s="68"/>
      <c r="F11" s="69"/>
      <c r="G11" s="70"/>
      <c r="H11" s="69"/>
      <c r="I11" s="71"/>
      <c r="J11" s="69"/>
      <c r="K11" s="71"/>
      <c r="L11" s="69"/>
      <c r="M11" s="71"/>
      <c r="N11" s="69"/>
      <c r="O11" s="70"/>
      <c r="P11" s="69"/>
      <c r="Q11" s="70"/>
      <c r="R11" s="69"/>
      <c r="S11" s="70"/>
      <c r="T11" s="68"/>
      <c r="U11" s="69"/>
      <c r="V11" s="70"/>
      <c r="W11" s="73"/>
      <c r="X11" s="75"/>
      <c r="Y11" s="76"/>
      <c r="Z11" s="76"/>
      <c r="AA11" s="76"/>
      <c r="AB11" s="76"/>
      <c r="AC11" s="76"/>
      <c r="AD11" s="76"/>
      <c r="AE11" s="77"/>
    </row>
    <row r="12" spans="1:31" s="28" customFormat="1" ht="42.75" customHeight="1" thickBot="1" x14ac:dyDescent="0.3">
      <c r="A12" s="47"/>
      <c r="B12" s="42"/>
      <c r="C12" s="42"/>
      <c r="D12" s="42"/>
      <c r="E12" s="42"/>
      <c r="F12" s="42"/>
      <c r="G12" s="42"/>
      <c r="H12" s="42"/>
      <c r="I12" s="42"/>
      <c r="J12" s="42"/>
      <c r="K12" s="42"/>
      <c r="L12" s="42"/>
      <c r="M12" s="42"/>
      <c r="N12" s="42"/>
      <c r="O12" s="42"/>
      <c r="P12" s="42"/>
      <c r="Q12" s="42"/>
      <c r="R12" s="42"/>
      <c r="S12" s="42"/>
      <c r="T12" s="42"/>
      <c r="U12" s="42"/>
      <c r="V12" s="42"/>
      <c r="W12" s="49"/>
      <c r="X12" s="45"/>
      <c r="Y12" s="40"/>
      <c r="Z12" s="40"/>
      <c r="AA12" s="40"/>
      <c r="AB12" s="40"/>
      <c r="AC12" s="40"/>
      <c r="AD12" s="40"/>
      <c r="AE12" s="41"/>
    </row>
  </sheetData>
  <mergeCells count="29">
    <mergeCell ref="F4:G4"/>
    <mergeCell ref="A2:W2"/>
    <mergeCell ref="A1:V1"/>
    <mergeCell ref="F3:M3"/>
    <mergeCell ref="A3:A5"/>
    <mergeCell ref="B3:B5"/>
    <mergeCell ref="C3:C5"/>
    <mergeCell ref="H4:I4"/>
    <mergeCell ref="J4:K4"/>
    <mergeCell ref="D3:D5"/>
    <mergeCell ref="N4:O4"/>
    <mergeCell ref="N3:Q3"/>
    <mergeCell ref="P4:Q4"/>
    <mergeCell ref="E3:E5"/>
    <mergeCell ref="T3:V3"/>
    <mergeCell ref="T4:T5"/>
    <mergeCell ref="U4:V4"/>
    <mergeCell ref="L4:M4"/>
    <mergeCell ref="R3:S4"/>
    <mergeCell ref="W3:W5"/>
    <mergeCell ref="X2:AE2"/>
    <mergeCell ref="X3:X5"/>
    <mergeCell ref="Y3:Y5"/>
    <mergeCell ref="Z3:Z5"/>
    <mergeCell ref="AA3:AA5"/>
    <mergeCell ref="AB3:AB5"/>
    <mergeCell ref="AC3:AC5"/>
    <mergeCell ref="AD3:AD5"/>
    <mergeCell ref="AE3:AE5"/>
  </mergeCells>
  <phoneticPr fontId="1" type="noConversion"/>
  <printOptions horizontalCentered="1"/>
  <pageMargins left="0.25" right="0.25" top="1.5" bottom="0.75" header="1" footer="0.3"/>
  <pageSetup paperSize="3" scale="65" orientation="landscape" r:id="rId1"/>
  <headerFooter alignWithMargins="0">
    <oddHeader>&amp;C&amp;16&amp;A</oddHeader>
    <oddFooter>&amp;C&amp;16ISSUED
DECEMBER 2008&amp;R&amp;14&amp;F &amp;16&amp;A
12</oddFooter>
  </headerFooter>
  <legacy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D14"/>
  <sheetViews>
    <sheetView showGridLines="0" view="pageLayout" zoomScale="57" zoomScaleNormal="80" zoomScalePageLayoutView="57" workbookViewId="0">
      <selection activeCell="E10" sqref="E10"/>
    </sheetView>
  </sheetViews>
  <sheetFormatPr defaultColWidth="9.109375" defaultRowHeight="13.2" x14ac:dyDescent="0.25"/>
  <cols>
    <col min="1" max="4" width="17.109375" style="2" customWidth="1"/>
    <col min="5" max="5" width="17.33203125" style="2" customWidth="1"/>
    <col min="6" max="6" width="11.6640625" style="2" customWidth="1"/>
    <col min="7" max="7" width="11.88671875" style="2" customWidth="1"/>
    <col min="8" max="16" width="11.6640625" style="2" customWidth="1"/>
    <col min="17" max="17" width="12" style="2" customWidth="1"/>
    <col min="18" max="21" width="11.6640625" style="2" customWidth="1"/>
    <col min="22" max="22" width="72.109375" style="2" customWidth="1"/>
    <col min="23" max="23" width="12.6640625" style="2" customWidth="1"/>
    <col min="24" max="24" width="20.6640625" style="2" customWidth="1"/>
    <col min="25" max="26" width="12.6640625" style="2" customWidth="1"/>
    <col min="27" max="29" width="20.6640625" style="2" customWidth="1"/>
    <col min="30" max="30" width="8.6640625" style="2" customWidth="1"/>
    <col min="31" max="16384" width="9.109375" style="2"/>
  </cols>
  <sheetData>
    <row r="1" spans="1:30" ht="15.9" customHeight="1" thickBot="1" x14ac:dyDescent="0.3">
      <c r="A1" s="143"/>
      <c r="B1" s="143"/>
      <c r="C1" s="143"/>
      <c r="D1" s="143"/>
      <c r="E1" s="143"/>
      <c r="F1" s="143"/>
      <c r="G1" s="143"/>
      <c r="H1" s="143"/>
      <c r="I1" s="143"/>
      <c r="J1" s="143"/>
      <c r="K1" s="143"/>
      <c r="L1" s="143"/>
      <c r="M1" s="143"/>
      <c r="N1" s="143"/>
      <c r="O1" s="143"/>
      <c r="P1" s="143"/>
      <c r="Q1" s="143"/>
      <c r="R1" s="143"/>
      <c r="S1" s="143"/>
      <c r="T1" s="143"/>
      <c r="U1" s="143"/>
    </row>
    <row r="2" spans="1:30" s="26" customFormat="1" ht="34.5" customHeight="1" thickBot="1" x14ac:dyDescent="0.3">
      <c r="A2" s="168" t="s">
        <v>91</v>
      </c>
      <c r="B2" s="169"/>
      <c r="C2" s="169"/>
      <c r="D2" s="169"/>
      <c r="E2" s="169"/>
      <c r="F2" s="169"/>
      <c r="G2" s="169"/>
      <c r="H2" s="169"/>
      <c r="I2" s="169"/>
      <c r="J2" s="169"/>
      <c r="K2" s="169"/>
      <c r="L2" s="169"/>
      <c r="M2" s="169"/>
      <c r="N2" s="169"/>
      <c r="O2" s="169"/>
      <c r="P2" s="169"/>
      <c r="Q2" s="169"/>
      <c r="R2" s="169"/>
      <c r="S2" s="169"/>
      <c r="T2" s="169"/>
      <c r="U2" s="169"/>
      <c r="V2" s="170"/>
      <c r="W2" s="145" t="s">
        <v>26</v>
      </c>
      <c r="X2" s="146"/>
      <c r="Y2" s="146"/>
      <c r="Z2" s="146"/>
      <c r="AA2" s="146"/>
      <c r="AB2" s="146"/>
      <c r="AC2" s="146"/>
      <c r="AD2" s="147"/>
    </row>
    <row r="3" spans="1:30" s="3" customFormat="1" ht="34.5" customHeight="1" x14ac:dyDescent="0.25">
      <c r="A3" s="162" t="s">
        <v>27</v>
      </c>
      <c r="B3" s="164" t="s">
        <v>7</v>
      </c>
      <c r="C3" s="164" t="s">
        <v>32</v>
      </c>
      <c r="D3" s="164" t="s">
        <v>29</v>
      </c>
      <c r="E3" s="164" t="s">
        <v>14</v>
      </c>
      <c r="F3" s="172" t="s">
        <v>93</v>
      </c>
      <c r="G3" s="172"/>
      <c r="H3" s="172"/>
      <c r="I3" s="172"/>
      <c r="J3" s="172"/>
      <c r="K3" s="172"/>
      <c r="L3" s="172"/>
      <c r="M3" s="172"/>
      <c r="N3" s="179" t="s">
        <v>94</v>
      </c>
      <c r="O3" s="180"/>
      <c r="P3" s="180"/>
      <c r="Q3" s="180"/>
      <c r="R3" s="180"/>
      <c r="S3" s="180"/>
      <c r="T3" s="180"/>
      <c r="U3" s="191"/>
      <c r="V3" s="166" t="s">
        <v>5</v>
      </c>
      <c r="W3" s="148" t="s">
        <v>3</v>
      </c>
      <c r="X3" s="150" t="s">
        <v>25</v>
      </c>
      <c r="Y3" s="150" t="s">
        <v>33</v>
      </c>
      <c r="Z3" s="150" t="s">
        <v>34</v>
      </c>
      <c r="AA3" s="150" t="s">
        <v>35</v>
      </c>
      <c r="AB3" s="150" t="s">
        <v>38</v>
      </c>
      <c r="AC3" s="150" t="s">
        <v>39</v>
      </c>
      <c r="AD3" s="152" t="s">
        <v>36</v>
      </c>
    </row>
    <row r="4" spans="1:30" s="3" customFormat="1" ht="34.5" customHeight="1" x14ac:dyDescent="0.25">
      <c r="A4" s="189"/>
      <c r="B4" s="190"/>
      <c r="C4" s="190"/>
      <c r="D4" s="190"/>
      <c r="E4" s="190"/>
      <c r="F4" s="160" t="s">
        <v>68</v>
      </c>
      <c r="G4" s="161"/>
      <c r="H4" s="160" t="s">
        <v>75</v>
      </c>
      <c r="I4" s="161"/>
      <c r="J4" s="160" t="s">
        <v>78</v>
      </c>
      <c r="K4" s="161"/>
      <c r="L4" s="160" t="s">
        <v>89</v>
      </c>
      <c r="M4" s="161"/>
      <c r="N4" s="160" t="s">
        <v>68</v>
      </c>
      <c r="O4" s="161"/>
      <c r="P4" s="160" t="s">
        <v>75</v>
      </c>
      <c r="Q4" s="161"/>
      <c r="R4" s="160" t="s">
        <v>78</v>
      </c>
      <c r="S4" s="161"/>
      <c r="T4" s="160" t="s">
        <v>89</v>
      </c>
      <c r="U4" s="161"/>
      <c r="V4" s="210"/>
      <c r="W4" s="149"/>
      <c r="X4" s="151"/>
      <c r="Y4" s="151"/>
      <c r="Z4" s="151"/>
      <c r="AA4" s="151"/>
      <c r="AB4" s="151"/>
      <c r="AC4" s="151"/>
      <c r="AD4" s="153"/>
    </row>
    <row r="5" spans="1:30" s="3" customFormat="1" ht="33.75" customHeight="1" thickBot="1" x14ac:dyDescent="0.3">
      <c r="A5" s="163"/>
      <c r="B5" s="165"/>
      <c r="C5" s="165"/>
      <c r="D5" s="165"/>
      <c r="E5" s="165"/>
      <c r="F5" s="34" t="s">
        <v>42</v>
      </c>
      <c r="G5" s="34" t="s">
        <v>43</v>
      </c>
      <c r="H5" s="34" t="s">
        <v>55</v>
      </c>
      <c r="I5" s="13" t="s">
        <v>45</v>
      </c>
      <c r="J5" s="34" t="s">
        <v>55</v>
      </c>
      <c r="K5" s="13" t="s">
        <v>45</v>
      </c>
      <c r="L5" s="34" t="s">
        <v>57</v>
      </c>
      <c r="M5" s="13" t="s">
        <v>58</v>
      </c>
      <c r="N5" s="34" t="s">
        <v>42</v>
      </c>
      <c r="O5" s="34" t="s">
        <v>43</v>
      </c>
      <c r="P5" s="34" t="s">
        <v>55</v>
      </c>
      <c r="Q5" s="13" t="s">
        <v>45</v>
      </c>
      <c r="R5" s="34" t="s">
        <v>55</v>
      </c>
      <c r="S5" s="13" t="s">
        <v>45</v>
      </c>
      <c r="T5" s="34" t="s">
        <v>57</v>
      </c>
      <c r="U5" s="13" t="s">
        <v>58</v>
      </c>
      <c r="V5" s="167"/>
      <c r="W5" s="188"/>
      <c r="X5" s="187"/>
      <c r="Y5" s="187"/>
      <c r="Z5" s="187"/>
      <c r="AA5" s="187"/>
      <c r="AB5" s="187"/>
      <c r="AC5" s="187"/>
      <c r="AD5" s="192"/>
    </row>
    <row r="6" spans="1:30" s="28" customFormat="1" ht="42" customHeight="1" thickTop="1" x14ac:dyDescent="0.25">
      <c r="A6" s="104" t="s">
        <v>388</v>
      </c>
      <c r="B6" s="46" t="s">
        <v>237</v>
      </c>
      <c r="C6" s="46" t="s">
        <v>243</v>
      </c>
      <c r="D6" s="46" t="s">
        <v>244</v>
      </c>
      <c r="E6" s="46" t="s">
        <v>422</v>
      </c>
      <c r="F6" s="117">
        <v>200</v>
      </c>
      <c r="G6" s="48">
        <f>ROUND(F6*0.06309,2-LEN(INT(F6*0.06309)))</f>
        <v>13</v>
      </c>
      <c r="H6" s="117">
        <v>200</v>
      </c>
      <c r="I6" s="56">
        <f>IF(H6&gt;32,ROUND(((H6-32)/1.8),2-LEN(INT(((H6-32)/1.8)))),ROUND(((H6-32)/1.8),3-LEN(INT(((H6-32)/1.8)))))</f>
        <v>93</v>
      </c>
      <c r="J6" s="117">
        <v>180</v>
      </c>
      <c r="K6" s="56">
        <f>IF(J6&gt;32,ROUND(((J6-32)/1.8),2-LEN(INT(((J6-32)/1.8)))),ROUND(((J6-32)/1.8),3-LEN(INT(((J6-32)/1.8)))))</f>
        <v>82</v>
      </c>
      <c r="L6" s="117">
        <v>14</v>
      </c>
      <c r="M6" s="56">
        <f>ROUND(L6*2.989,2-LEN(INT(L6*2.989)))</f>
        <v>42</v>
      </c>
      <c r="N6" s="117">
        <v>50</v>
      </c>
      <c r="O6" s="48">
        <f>ROUND(N6*0.06309,2-LEN(INT(N6*0.06309)))</f>
        <v>3.2</v>
      </c>
      <c r="P6" s="117">
        <v>50</v>
      </c>
      <c r="Q6" s="56">
        <f>IF(P6&gt;32,ROUND(((P6-32)/1.8),2-LEN(INT(((P6-32)/1.8)))),ROUND(((P6-32)/1.8),3-LEN(INT(((P6-32)/1.8)))))</f>
        <v>10</v>
      </c>
      <c r="R6" s="117">
        <v>180</v>
      </c>
      <c r="S6" s="56">
        <f>IF(R6&gt;32,ROUND(((R6-32)/1.8),2-LEN(INT(((R6-32)/1.8)))),ROUND(((R6-32)/1.8),3-LEN(INT(((R6-32)/1.8)))))</f>
        <v>82</v>
      </c>
      <c r="T6" s="117">
        <v>16</v>
      </c>
      <c r="U6" s="56">
        <f>ROUND(T6*2.989,2-LEN(INT(T6*2.989)))</f>
        <v>48</v>
      </c>
      <c r="V6" s="118" t="s">
        <v>236</v>
      </c>
      <c r="W6" s="36"/>
      <c r="X6" s="37"/>
      <c r="Y6" s="37"/>
      <c r="Z6" s="37"/>
      <c r="AA6" s="37"/>
      <c r="AB6" s="37"/>
      <c r="AC6" s="37"/>
      <c r="AD6" s="38"/>
    </row>
    <row r="7" spans="1:30" s="28" customFormat="1" ht="42" customHeight="1" x14ac:dyDescent="0.25">
      <c r="A7" s="67"/>
      <c r="B7" s="68"/>
      <c r="C7" s="68"/>
      <c r="D7" s="68"/>
      <c r="E7" s="68"/>
      <c r="F7" s="69"/>
      <c r="G7" s="70"/>
      <c r="H7" s="69"/>
      <c r="I7" s="71"/>
      <c r="J7" s="69"/>
      <c r="K7" s="71"/>
      <c r="L7" s="69"/>
      <c r="M7" s="71"/>
      <c r="N7" s="69"/>
      <c r="O7" s="70"/>
      <c r="P7" s="69"/>
      <c r="Q7" s="71"/>
      <c r="R7" s="69"/>
      <c r="S7" s="71"/>
      <c r="T7" s="69"/>
      <c r="U7" s="71"/>
      <c r="V7" s="73"/>
      <c r="W7" s="116"/>
      <c r="X7" s="76"/>
      <c r="Y7" s="76"/>
      <c r="Z7" s="76"/>
      <c r="AA7" s="76"/>
      <c r="AB7" s="76"/>
      <c r="AC7" s="76"/>
      <c r="AD7" s="77"/>
    </row>
    <row r="8" spans="1:30" s="28" customFormat="1" ht="42" customHeight="1" x14ac:dyDescent="0.25">
      <c r="A8" s="67"/>
      <c r="B8" s="68"/>
      <c r="C8" s="68"/>
      <c r="D8" s="68"/>
      <c r="E8" s="68"/>
      <c r="F8" s="69"/>
      <c r="G8" s="70"/>
      <c r="H8" s="69"/>
      <c r="I8" s="71"/>
      <c r="J8" s="69"/>
      <c r="K8" s="71"/>
      <c r="L8" s="69"/>
      <c r="M8" s="71"/>
      <c r="N8" s="69"/>
      <c r="O8" s="70"/>
      <c r="P8" s="69"/>
      <c r="Q8" s="71"/>
      <c r="R8" s="69"/>
      <c r="S8" s="71"/>
      <c r="T8" s="69"/>
      <c r="U8" s="71"/>
      <c r="V8" s="73"/>
      <c r="W8" s="116"/>
      <c r="X8" s="76"/>
      <c r="Y8" s="76"/>
      <c r="Z8" s="76"/>
      <c r="AA8" s="76"/>
      <c r="AB8" s="76"/>
      <c r="AC8" s="76"/>
      <c r="AD8" s="77"/>
    </row>
    <row r="9" spans="1:30" s="28" customFormat="1" ht="42" customHeight="1" x14ac:dyDescent="0.25">
      <c r="A9" s="67"/>
      <c r="B9" s="68"/>
      <c r="C9" s="68"/>
      <c r="D9" s="68"/>
      <c r="E9" s="68"/>
      <c r="F9" s="69"/>
      <c r="G9" s="70"/>
      <c r="H9" s="69"/>
      <c r="I9" s="71"/>
      <c r="J9" s="69"/>
      <c r="K9" s="71"/>
      <c r="L9" s="69"/>
      <c r="M9" s="71"/>
      <c r="N9" s="69"/>
      <c r="O9" s="70"/>
      <c r="P9" s="69"/>
      <c r="Q9" s="71"/>
      <c r="R9" s="69"/>
      <c r="S9" s="71"/>
      <c r="T9" s="69"/>
      <c r="U9" s="71"/>
      <c r="V9" s="73"/>
      <c r="W9" s="116"/>
      <c r="X9" s="76"/>
      <c r="Y9" s="76"/>
      <c r="Z9" s="76"/>
      <c r="AA9" s="76"/>
      <c r="AB9" s="76"/>
      <c r="AC9" s="76"/>
      <c r="AD9" s="77"/>
    </row>
    <row r="10" spans="1:30" s="28" customFormat="1" ht="42" customHeight="1" x14ac:dyDescent="0.25">
      <c r="A10" s="67"/>
      <c r="B10" s="68"/>
      <c r="C10" s="68"/>
      <c r="D10" s="68"/>
      <c r="E10" s="68"/>
      <c r="F10" s="69"/>
      <c r="G10" s="70"/>
      <c r="H10" s="69"/>
      <c r="I10" s="71"/>
      <c r="J10" s="69"/>
      <c r="K10" s="71"/>
      <c r="L10" s="69"/>
      <c r="M10" s="71"/>
      <c r="N10" s="69"/>
      <c r="O10" s="70"/>
      <c r="P10" s="69"/>
      <c r="Q10" s="71"/>
      <c r="R10" s="69"/>
      <c r="S10" s="71"/>
      <c r="T10" s="69"/>
      <c r="U10" s="71"/>
      <c r="V10" s="73"/>
      <c r="W10" s="116"/>
      <c r="X10" s="76"/>
      <c r="Y10" s="76"/>
      <c r="Z10" s="76"/>
      <c r="AA10" s="76"/>
      <c r="AB10" s="76"/>
      <c r="AC10" s="76"/>
      <c r="AD10" s="77"/>
    </row>
    <row r="11" spans="1:30" s="28" customFormat="1" ht="42" customHeight="1" x14ac:dyDescent="0.25">
      <c r="A11" s="67"/>
      <c r="B11" s="68"/>
      <c r="C11" s="68"/>
      <c r="D11" s="68"/>
      <c r="E11" s="68"/>
      <c r="F11" s="69"/>
      <c r="G11" s="70"/>
      <c r="H11" s="69"/>
      <c r="I11" s="71"/>
      <c r="J11" s="69"/>
      <c r="K11" s="71"/>
      <c r="L11" s="69"/>
      <c r="M11" s="71"/>
      <c r="N11" s="69"/>
      <c r="O11" s="70"/>
      <c r="P11" s="69"/>
      <c r="Q11" s="71"/>
      <c r="R11" s="69"/>
      <c r="S11" s="71"/>
      <c r="T11" s="69"/>
      <c r="U11" s="71"/>
      <c r="V11" s="73"/>
      <c r="W11" s="116"/>
      <c r="X11" s="76"/>
      <c r="Y11" s="76"/>
      <c r="Z11" s="76"/>
      <c r="AA11" s="76"/>
      <c r="AB11" s="76"/>
      <c r="AC11" s="76"/>
      <c r="AD11" s="77"/>
    </row>
    <row r="12" spans="1:30" s="28" customFormat="1" ht="43.5" customHeight="1" thickBot="1" x14ac:dyDescent="0.3">
      <c r="A12" s="47"/>
      <c r="B12" s="42"/>
      <c r="C12" s="42"/>
      <c r="D12" s="42"/>
      <c r="E12" s="42"/>
      <c r="F12" s="42"/>
      <c r="G12" s="42"/>
      <c r="H12" s="42"/>
      <c r="I12" s="42"/>
      <c r="J12" s="42"/>
      <c r="K12" s="42"/>
      <c r="L12" s="42"/>
      <c r="M12" s="42"/>
      <c r="N12" s="42"/>
      <c r="O12" s="42"/>
      <c r="P12" s="42"/>
      <c r="Q12" s="42"/>
      <c r="R12" s="42"/>
      <c r="S12" s="42"/>
      <c r="T12" s="42"/>
      <c r="U12" s="42"/>
      <c r="V12" s="49"/>
      <c r="W12" s="39"/>
      <c r="X12" s="40"/>
      <c r="Y12" s="40"/>
      <c r="Z12" s="40"/>
      <c r="AA12" s="40"/>
      <c r="AB12" s="40"/>
      <c r="AC12" s="40"/>
      <c r="AD12" s="41"/>
    </row>
    <row r="13" spans="1:30" ht="13.8" x14ac:dyDescent="0.25">
      <c r="B13" s="74"/>
    </row>
    <row r="14" spans="1:30" x14ac:dyDescent="0.25">
      <c r="B14" s="96"/>
    </row>
  </sheetData>
  <mergeCells count="27">
    <mergeCell ref="F4:G4"/>
    <mergeCell ref="A2:V2"/>
    <mergeCell ref="A1:U1"/>
    <mergeCell ref="F3:M3"/>
    <mergeCell ref="A3:A5"/>
    <mergeCell ref="B3:B5"/>
    <mergeCell ref="C3:C5"/>
    <mergeCell ref="H4:I4"/>
    <mergeCell ref="J4:K4"/>
    <mergeCell ref="D3:D5"/>
    <mergeCell ref="N4:O4"/>
    <mergeCell ref="P4:Q4"/>
    <mergeCell ref="E3:E5"/>
    <mergeCell ref="N3:U3"/>
    <mergeCell ref="L4:M4"/>
    <mergeCell ref="T4:U4"/>
    <mergeCell ref="R4:S4"/>
    <mergeCell ref="W2:AD2"/>
    <mergeCell ref="W3:W5"/>
    <mergeCell ref="X3:X5"/>
    <mergeCell ref="Y3:Y5"/>
    <mergeCell ref="Z3:Z5"/>
    <mergeCell ref="AA3:AA5"/>
    <mergeCell ref="AB3:AB5"/>
    <mergeCell ref="AC3:AC5"/>
    <mergeCell ref="AD3:AD5"/>
    <mergeCell ref="V3:V5"/>
  </mergeCells>
  <phoneticPr fontId="1" type="noConversion"/>
  <printOptions horizontalCentered="1"/>
  <pageMargins left="0.25" right="0.25" top="1.5" bottom="0.75" header="1" footer="0.3"/>
  <pageSetup paperSize="3" scale="60" orientation="landscape" r:id="rId1"/>
  <headerFooter alignWithMargins="0">
    <oddHeader>&amp;C&amp;16&amp;A</oddHeader>
    <oddFooter>&amp;C&amp;16ISSUED
DECEMBER 2008&amp;R&amp;14&amp;F &amp;16&amp;A
13</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G27"/>
  <sheetViews>
    <sheetView showGridLines="0" view="pageLayout" zoomScale="50" zoomScaleNormal="80" zoomScalePageLayoutView="50" workbookViewId="0">
      <selection activeCell="F9" sqref="F9"/>
    </sheetView>
  </sheetViews>
  <sheetFormatPr defaultColWidth="9.109375" defaultRowHeight="13.2" x14ac:dyDescent="0.25"/>
  <cols>
    <col min="1" max="3" width="17" style="2" customWidth="1"/>
    <col min="4" max="17" width="11.6640625" style="2" customWidth="1"/>
    <col min="18" max="18" width="11.88671875" style="2" customWidth="1"/>
    <col min="19" max="23" width="11.6640625" style="2" customWidth="1"/>
    <col min="24" max="24" width="11.88671875" style="2" customWidth="1"/>
    <col min="25" max="25" width="38.44140625" style="2" customWidth="1"/>
    <col min="26" max="26" width="12.6640625" style="2" customWidth="1"/>
    <col min="27" max="27" width="20.6640625" style="2" customWidth="1"/>
    <col min="28" max="29" width="12.6640625" style="2" customWidth="1"/>
    <col min="30" max="32" width="20.6640625" style="2" customWidth="1"/>
    <col min="33" max="33" width="8.6640625" style="2" customWidth="1"/>
    <col min="34" max="16384" width="9.109375" style="2"/>
  </cols>
  <sheetData>
    <row r="1" spans="1:33" ht="15.9" customHeight="1" thickBot="1" x14ac:dyDescent="0.3">
      <c r="A1" s="159"/>
      <c r="B1" s="159"/>
      <c r="C1" s="159"/>
      <c r="D1" s="159"/>
      <c r="E1" s="159"/>
      <c r="F1" s="159"/>
      <c r="G1" s="159"/>
      <c r="H1" s="159"/>
      <c r="I1" s="159"/>
      <c r="J1" s="159"/>
      <c r="K1" s="159"/>
      <c r="L1" s="159"/>
      <c r="M1" s="159"/>
      <c r="N1" s="159"/>
      <c r="O1" s="159"/>
      <c r="P1" s="159"/>
      <c r="Q1" s="159"/>
      <c r="R1" s="159"/>
      <c r="S1" s="159"/>
      <c r="T1" s="159"/>
      <c r="U1" s="159"/>
      <c r="V1" s="159"/>
      <c r="W1" s="159"/>
      <c r="X1" s="159"/>
      <c r="Y1" s="159"/>
    </row>
    <row r="2" spans="1:33" s="26" customFormat="1" ht="34.5" customHeight="1" thickBot="1" x14ac:dyDescent="0.3">
      <c r="A2" s="154" t="s">
        <v>209</v>
      </c>
      <c r="B2" s="155"/>
      <c r="C2" s="156"/>
      <c r="D2" s="156"/>
      <c r="E2" s="156"/>
      <c r="F2" s="156"/>
      <c r="G2" s="156"/>
      <c r="H2" s="156"/>
      <c r="I2" s="156"/>
      <c r="J2" s="156"/>
      <c r="K2" s="156"/>
      <c r="L2" s="156"/>
      <c r="M2" s="156"/>
      <c r="N2" s="156"/>
      <c r="O2" s="156"/>
      <c r="P2" s="156"/>
      <c r="Q2" s="156"/>
      <c r="R2" s="156"/>
      <c r="S2" s="156"/>
      <c r="T2" s="156"/>
      <c r="U2" s="156"/>
      <c r="V2" s="156"/>
      <c r="W2" s="156"/>
      <c r="X2" s="156"/>
      <c r="Y2" s="157"/>
      <c r="Z2" s="145" t="s">
        <v>26</v>
      </c>
      <c r="AA2" s="146"/>
      <c r="AB2" s="146"/>
      <c r="AC2" s="146"/>
      <c r="AD2" s="146"/>
      <c r="AE2" s="146"/>
      <c r="AF2" s="146"/>
      <c r="AG2" s="147"/>
    </row>
    <row r="3" spans="1:33" s="3" customFormat="1" ht="34.5" customHeight="1" x14ac:dyDescent="0.25">
      <c r="A3" s="203" t="s">
        <v>27</v>
      </c>
      <c r="B3" s="206" t="s">
        <v>7</v>
      </c>
      <c r="C3" s="164" t="s">
        <v>14</v>
      </c>
      <c r="D3" s="179" t="s">
        <v>69</v>
      </c>
      <c r="E3" s="180"/>
      <c r="F3" s="180"/>
      <c r="G3" s="191"/>
      <c r="H3" s="160" t="s">
        <v>390</v>
      </c>
      <c r="I3" s="161"/>
      <c r="J3" s="172" t="s">
        <v>71</v>
      </c>
      <c r="K3" s="172"/>
      <c r="L3" s="160" t="s">
        <v>113</v>
      </c>
      <c r="M3" s="161"/>
      <c r="N3" s="172" t="s">
        <v>192</v>
      </c>
      <c r="O3" s="172"/>
      <c r="P3" s="179" t="s">
        <v>66</v>
      </c>
      <c r="Q3" s="234"/>
      <c r="R3" s="234"/>
      <c r="S3" s="181"/>
      <c r="T3" s="160" t="s">
        <v>65</v>
      </c>
      <c r="U3" s="201"/>
      <c r="V3" s="179" t="s">
        <v>64</v>
      </c>
      <c r="W3" s="180"/>
      <c r="X3" s="191"/>
      <c r="Y3" s="166" t="s">
        <v>5</v>
      </c>
      <c r="Z3" s="148" t="s">
        <v>3</v>
      </c>
      <c r="AA3" s="150" t="s">
        <v>25</v>
      </c>
      <c r="AB3" s="150" t="s">
        <v>33</v>
      </c>
      <c r="AC3" s="150" t="s">
        <v>34</v>
      </c>
      <c r="AD3" s="150" t="s">
        <v>35</v>
      </c>
      <c r="AE3" s="150" t="s">
        <v>38</v>
      </c>
      <c r="AF3" s="150" t="s">
        <v>39</v>
      </c>
      <c r="AG3" s="152" t="s">
        <v>36</v>
      </c>
    </row>
    <row r="4" spans="1:33" s="3" customFormat="1" ht="33.75" customHeight="1" x14ac:dyDescent="0.25">
      <c r="A4" s="204"/>
      <c r="B4" s="207"/>
      <c r="C4" s="190"/>
      <c r="D4" s="179" t="s">
        <v>37</v>
      </c>
      <c r="E4" s="191"/>
      <c r="F4" s="179" t="s">
        <v>0</v>
      </c>
      <c r="G4" s="191"/>
      <c r="H4" s="196"/>
      <c r="I4" s="197"/>
      <c r="J4" s="172"/>
      <c r="K4" s="172"/>
      <c r="L4" s="196"/>
      <c r="M4" s="197"/>
      <c r="N4" s="172"/>
      <c r="O4" s="172"/>
      <c r="P4" s="179" t="s">
        <v>23</v>
      </c>
      <c r="Q4" s="191"/>
      <c r="R4" s="179" t="s">
        <v>67</v>
      </c>
      <c r="S4" s="191"/>
      <c r="T4" s="212"/>
      <c r="U4" s="213"/>
      <c r="V4" s="164" t="s">
        <v>218</v>
      </c>
      <c r="W4" s="179" t="s">
        <v>44</v>
      </c>
      <c r="X4" s="191"/>
      <c r="Y4" s="210"/>
      <c r="Z4" s="149"/>
      <c r="AA4" s="151"/>
      <c r="AB4" s="151"/>
      <c r="AC4" s="151"/>
      <c r="AD4" s="151"/>
      <c r="AE4" s="151"/>
      <c r="AF4" s="151"/>
      <c r="AG4" s="153"/>
    </row>
    <row r="5" spans="1:33" s="3" customFormat="1" ht="33.75" customHeight="1" thickBot="1" x14ac:dyDescent="0.3">
      <c r="A5" s="204"/>
      <c r="B5" s="207"/>
      <c r="C5" s="190"/>
      <c r="D5" s="98" t="s">
        <v>55</v>
      </c>
      <c r="E5" s="98" t="s">
        <v>45</v>
      </c>
      <c r="F5" s="98" t="s">
        <v>55</v>
      </c>
      <c r="G5" s="97" t="s">
        <v>45</v>
      </c>
      <c r="H5" s="98" t="s">
        <v>42</v>
      </c>
      <c r="I5" s="98" t="s">
        <v>391</v>
      </c>
      <c r="J5" s="98" t="s">
        <v>59</v>
      </c>
      <c r="K5" s="98" t="s">
        <v>61</v>
      </c>
      <c r="L5" s="98" t="s">
        <v>59</v>
      </c>
      <c r="M5" s="98" t="s">
        <v>61</v>
      </c>
      <c r="N5" s="98" t="s">
        <v>52</v>
      </c>
      <c r="O5" s="98" t="s">
        <v>53</v>
      </c>
      <c r="P5" s="98" t="s">
        <v>59</v>
      </c>
      <c r="Q5" s="98" t="s">
        <v>61</v>
      </c>
      <c r="R5" s="98" t="s">
        <v>59</v>
      </c>
      <c r="S5" s="98" t="s">
        <v>61</v>
      </c>
      <c r="T5" s="98" t="s">
        <v>144</v>
      </c>
      <c r="U5" s="98" t="s">
        <v>199</v>
      </c>
      <c r="V5" s="222"/>
      <c r="W5" s="98" t="s">
        <v>144</v>
      </c>
      <c r="X5" s="98" t="s">
        <v>199</v>
      </c>
      <c r="Y5" s="210"/>
      <c r="Z5" s="188"/>
      <c r="AA5" s="187"/>
      <c r="AB5" s="187"/>
      <c r="AC5" s="187"/>
      <c r="AD5" s="187"/>
      <c r="AE5" s="187"/>
      <c r="AF5" s="187"/>
      <c r="AG5" s="192"/>
    </row>
    <row r="6" spans="1:33" s="28" customFormat="1" ht="43.5" customHeight="1" thickTop="1" x14ac:dyDescent="0.25">
      <c r="A6" s="67" t="s">
        <v>265</v>
      </c>
      <c r="B6" s="68" t="s">
        <v>235</v>
      </c>
      <c r="C6" s="68" t="s">
        <v>423</v>
      </c>
      <c r="D6" s="68" t="s">
        <v>255</v>
      </c>
      <c r="E6" s="70">
        <f>IF(D6&gt;32,ROUND(((D6-32)/1.8),2-LEN(INT(((D6-32)/1.8)))),ROUND(((D6-32)/1.8),3-LEN(INT(((D6-32)/1.8)))))</f>
        <v>16</v>
      </c>
      <c r="F6" s="68" t="s">
        <v>386</v>
      </c>
      <c r="G6" s="70">
        <f>IF(F6&gt;32,ROUND(((F6-32)/1.8),2-LEN(INT(((F6-32)/1.8)))),ROUND(((F6-32)/1.8),3-LEN(INT(((F6-32)/1.8)))))</f>
        <v>60</v>
      </c>
      <c r="H6" s="108">
        <v>150</v>
      </c>
      <c r="I6" s="70">
        <f>ROUND(H6*0.06309,2-LEN(INT(H6*0.06309)))</f>
        <v>9.5</v>
      </c>
      <c r="J6" s="68" t="s">
        <v>256</v>
      </c>
      <c r="K6" s="70">
        <f>ROUND(J6*6.9,2-LEN(INT(J6*6.9)))</f>
        <v>550</v>
      </c>
      <c r="L6" s="68" t="s">
        <v>378</v>
      </c>
      <c r="M6" s="70">
        <f>ROUND(L6*6.9,2-LEN(INT(L6*6.9)))</f>
        <v>690</v>
      </c>
      <c r="N6" s="68" t="s">
        <v>264</v>
      </c>
      <c r="O6" s="70">
        <f>ROUND(N6*3.785,2-LEN(INT(N6*3.785)))</f>
        <v>7600</v>
      </c>
      <c r="P6" s="108">
        <v>15</v>
      </c>
      <c r="Q6" s="70">
        <f>ROUND(P6*6.9,2-LEN(INT(P6*6.9)))</f>
        <v>100</v>
      </c>
      <c r="R6" s="108">
        <v>7</v>
      </c>
      <c r="S6" s="70">
        <f>ROUND(R6*6.9,2-LEN(INT(R6*6.9)))</f>
        <v>48</v>
      </c>
      <c r="T6" s="107">
        <v>7000</v>
      </c>
      <c r="U6" s="70">
        <f>ROUND(T6*0.454,2-LEN(INT(T6*0.454)))</f>
        <v>3200</v>
      </c>
      <c r="V6" s="108" t="s">
        <v>392</v>
      </c>
      <c r="W6" s="108">
        <v>11000</v>
      </c>
      <c r="X6" s="70">
        <f>ROUND(W6*0.454,2-LEN(INT(W6*0.454)))</f>
        <v>5000</v>
      </c>
      <c r="Y6" s="73" t="s">
        <v>236</v>
      </c>
      <c r="Z6" s="36"/>
      <c r="AA6" s="37"/>
      <c r="AB6" s="37"/>
      <c r="AC6" s="37"/>
      <c r="AD6" s="37"/>
      <c r="AE6" s="37"/>
      <c r="AF6" s="37"/>
      <c r="AG6" s="38"/>
    </row>
    <row r="7" spans="1:33" s="28" customFormat="1" ht="43.5" customHeight="1" x14ac:dyDescent="0.25">
      <c r="A7" s="67"/>
      <c r="B7" s="68"/>
      <c r="C7" s="68"/>
      <c r="D7" s="68"/>
      <c r="E7" s="70"/>
      <c r="F7" s="68"/>
      <c r="G7" s="70"/>
      <c r="H7" s="108"/>
      <c r="I7" s="70"/>
      <c r="J7" s="68"/>
      <c r="K7" s="70"/>
      <c r="L7" s="68"/>
      <c r="M7" s="70"/>
      <c r="N7" s="68"/>
      <c r="O7" s="70"/>
      <c r="P7" s="108"/>
      <c r="Q7" s="70"/>
      <c r="R7" s="108"/>
      <c r="S7" s="70"/>
      <c r="T7" s="107"/>
      <c r="U7" s="70"/>
      <c r="V7" s="108"/>
      <c r="W7" s="108"/>
      <c r="X7" s="70"/>
      <c r="Y7" s="73"/>
      <c r="Z7" s="116"/>
      <c r="AA7" s="76"/>
      <c r="AB7" s="76"/>
      <c r="AC7" s="76"/>
      <c r="AD7" s="76"/>
      <c r="AE7" s="76"/>
      <c r="AF7" s="76"/>
      <c r="AG7" s="77"/>
    </row>
    <row r="8" spans="1:33" s="28" customFormat="1" ht="43.5" customHeight="1" x14ac:dyDescent="0.25">
      <c r="A8" s="67"/>
      <c r="B8" s="68"/>
      <c r="C8" s="68"/>
      <c r="D8" s="68"/>
      <c r="E8" s="70"/>
      <c r="F8" s="68"/>
      <c r="G8" s="70"/>
      <c r="H8" s="108"/>
      <c r="I8" s="70"/>
      <c r="J8" s="68"/>
      <c r="K8" s="70"/>
      <c r="L8" s="68"/>
      <c r="M8" s="70"/>
      <c r="N8" s="68"/>
      <c r="O8" s="70"/>
      <c r="P8" s="108"/>
      <c r="Q8" s="70"/>
      <c r="R8" s="108"/>
      <c r="S8" s="70"/>
      <c r="T8" s="107"/>
      <c r="U8" s="70"/>
      <c r="V8" s="108"/>
      <c r="W8" s="108"/>
      <c r="X8" s="70"/>
      <c r="Y8" s="73"/>
      <c r="Z8" s="116"/>
      <c r="AA8" s="76"/>
      <c r="AB8" s="76"/>
      <c r="AC8" s="76"/>
      <c r="AD8" s="76"/>
      <c r="AE8" s="76"/>
      <c r="AF8" s="76"/>
      <c r="AG8" s="77"/>
    </row>
    <row r="9" spans="1:33" s="28" customFormat="1" ht="43.5" customHeight="1" x14ac:dyDescent="0.25">
      <c r="A9" s="67"/>
      <c r="B9" s="68"/>
      <c r="C9" s="68"/>
      <c r="D9" s="68"/>
      <c r="E9" s="70"/>
      <c r="F9" s="68"/>
      <c r="G9" s="70"/>
      <c r="H9" s="108"/>
      <c r="I9" s="70"/>
      <c r="J9" s="68"/>
      <c r="K9" s="70"/>
      <c r="L9" s="68"/>
      <c r="M9" s="70"/>
      <c r="N9" s="68"/>
      <c r="O9" s="70"/>
      <c r="P9" s="108"/>
      <c r="Q9" s="70"/>
      <c r="R9" s="108"/>
      <c r="S9" s="70"/>
      <c r="T9" s="107"/>
      <c r="U9" s="70"/>
      <c r="V9" s="108"/>
      <c r="W9" s="108"/>
      <c r="X9" s="70"/>
      <c r="Y9" s="73"/>
      <c r="Z9" s="116"/>
      <c r="AA9" s="76"/>
      <c r="AB9" s="76"/>
      <c r="AC9" s="76"/>
      <c r="AD9" s="76"/>
      <c r="AE9" s="76"/>
      <c r="AF9" s="76"/>
      <c r="AG9" s="77"/>
    </row>
    <row r="10" spans="1:33" s="28" customFormat="1" ht="43.5" customHeight="1" x14ac:dyDescent="0.25">
      <c r="A10" s="67"/>
      <c r="B10" s="68"/>
      <c r="C10" s="68"/>
      <c r="D10" s="68"/>
      <c r="E10" s="70"/>
      <c r="F10" s="68"/>
      <c r="G10" s="70"/>
      <c r="H10" s="108"/>
      <c r="I10" s="70"/>
      <c r="J10" s="68"/>
      <c r="K10" s="70"/>
      <c r="L10" s="68"/>
      <c r="M10" s="70"/>
      <c r="N10" s="68"/>
      <c r="O10" s="70"/>
      <c r="P10" s="108"/>
      <c r="Q10" s="70"/>
      <c r="R10" s="108"/>
      <c r="S10" s="70"/>
      <c r="T10" s="107"/>
      <c r="U10" s="70"/>
      <c r="V10" s="108"/>
      <c r="W10" s="108"/>
      <c r="X10" s="70"/>
      <c r="Y10" s="73"/>
      <c r="Z10" s="116"/>
      <c r="AA10" s="76"/>
      <c r="AB10" s="76"/>
      <c r="AC10" s="76"/>
      <c r="AD10" s="76"/>
      <c r="AE10" s="76"/>
      <c r="AF10" s="76"/>
      <c r="AG10" s="77"/>
    </row>
    <row r="11" spans="1:33" s="28" customFormat="1" ht="43.5" customHeight="1" x14ac:dyDescent="0.25">
      <c r="A11" s="67"/>
      <c r="B11" s="68"/>
      <c r="C11" s="68"/>
      <c r="D11" s="68"/>
      <c r="E11" s="70"/>
      <c r="F11" s="68"/>
      <c r="G11" s="70"/>
      <c r="H11" s="108"/>
      <c r="I11" s="70"/>
      <c r="J11" s="68"/>
      <c r="K11" s="70"/>
      <c r="L11" s="68"/>
      <c r="M11" s="70"/>
      <c r="N11" s="68"/>
      <c r="O11" s="70"/>
      <c r="P11" s="108"/>
      <c r="Q11" s="70"/>
      <c r="R11" s="108"/>
      <c r="S11" s="70"/>
      <c r="T11" s="107"/>
      <c r="U11" s="70"/>
      <c r="V11" s="108"/>
      <c r="W11" s="108"/>
      <c r="X11" s="70"/>
      <c r="Y11" s="73"/>
      <c r="Z11" s="116"/>
      <c r="AA11" s="76"/>
      <c r="AB11" s="76"/>
      <c r="AC11" s="76"/>
      <c r="AD11" s="76"/>
      <c r="AE11" s="76"/>
      <c r="AF11" s="76"/>
      <c r="AG11" s="77"/>
    </row>
    <row r="12" spans="1:33" s="28" customFormat="1" ht="43.5" customHeight="1" thickBot="1" x14ac:dyDescent="0.3">
      <c r="A12" s="47"/>
      <c r="B12" s="42"/>
      <c r="C12" s="42"/>
      <c r="D12" s="42"/>
      <c r="E12" s="42"/>
      <c r="F12" s="42"/>
      <c r="G12" s="42"/>
      <c r="H12" s="42"/>
      <c r="I12" s="42"/>
      <c r="J12" s="42"/>
      <c r="K12" s="42"/>
      <c r="L12" s="42"/>
      <c r="M12" s="42"/>
      <c r="N12" s="42"/>
      <c r="O12" s="42"/>
      <c r="P12" s="42"/>
      <c r="Q12" s="42"/>
      <c r="R12" s="42"/>
      <c r="S12" s="42"/>
      <c r="T12" s="42"/>
      <c r="U12" s="42"/>
      <c r="V12" s="42"/>
      <c r="W12" s="42"/>
      <c r="X12" s="42"/>
      <c r="Y12" s="49"/>
      <c r="Z12" s="39"/>
      <c r="AA12" s="40"/>
      <c r="AB12" s="40"/>
      <c r="AC12" s="40"/>
      <c r="AD12" s="40"/>
      <c r="AE12" s="40"/>
      <c r="AF12" s="40"/>
      <c r="AG12" s="41"/>
    </row>
    <row r="13" spans="1:33" s="33" customFormat="1" ht="15.9" customHeight="1" x14ac:dyDescent="0.3">
      <c r="H13" s="90"/>
      <c r="I13" s="90"/>
      <c r="P13" s="90"/>
    </row>
    <row r="14" spans="1:33" s="5" customFormat="1" ht="15.9" customHeight="1" x14ac:dyDescent="0.25">
      <c r="A14" s="7"/>
      <c r="B14" s="7"/>
    </row>
    <row r="15" spans="1:33" s="5" customFormat="1" ht="48" customHeight="1" x14ac:dyDescent="0.25">
      <c r="A15" s="158"/>
      <c r="B15" s="158"/>
      <c r="C15" s="158"/>
      <c r="D15" s="158"/>
      <c r="E15" s="158"/>
      <c r="F15" s="158"/>
      <c r="G15" s="158"/>
      <c r="H15" s="158"/>
      <c r="I15" s="158"/>
      <c r="J15" s="158"/>
      <c r="K15" s="158"/>
      <c r="L15" s="158"/>
      <c r="M15" s="158"/>
      <c r="N15" s="158"/>
      <c r="O15" s="158"/>
      <c r="P15" s="158"/>
      <c r="Q15" s="158"/>
      <c r="R15" s="158"/>
      <c r="S15" s="158"/>
      <c r="T15" s="158"/>
      <c r="U15" s="158"/>
      <c r="V15" s="158"/>
      <c r="W15" s="158"/>
      <c r="X15" s="158"/>
      <c r="Y15" s="158"/>
    </row>
    <row r="27" spans="17:17" x14ac:dyDescent="0.25">
      <c r="Q27" s="57"/>
    </row>
  </sheetData>
  <mergeCells count="30">
    <mergeCell ref="AF3:AF5"/>
    <mergeCell ref="AG3:AG5"/>
    <mergeCell ref="A1:Y1"/>
    <mergeCell ref="A2:Y2"/>
    <mergeCell ref="Z2:AG2"/>
    <mergeCell ref="A3:A5"/>
    <mergeCell ref="B3:B5"/>
    <mergeCell ref="C3:C5"/>
    <mergeCell ref="D3:G3"/>
    <mergeCell ref="J3:K4"/>
    <mergeCell ref="L3:M4"/>
    <mergeCell ref="N3:O4"/>
    <mergeCell ref="D4:E4"/>
    <mergeCell ref="F4:G4"/>
    <mergeCell ref="Z3:Z5"/>
    <mergeCell ref="AA3:AA5"/>
    <mergeCell ref="AB3:AB5"/>
    <mergeCell ref="AC3:AC5"/>
    <mergeCell ref="AD3:AD5"/>
    <mergeCell ref="AE3:AE5"/>
    <mergeCell ref="A15:Y15"/>
    <mergeCell ref="Y3:Y5"/>
    <mergeCell ref="T3:U4"/>
    <mergeCell ref="H3:I4"/>
    <mergeCell ref="P3:S3"/>
    <mergeCell ref="P4:Q4"/>
    <mergeCell ref="R4:S4"/>
    <mergeCell ref="V3:X3"/>
    <mergeCell ref="V4:V5"/>
    <mergeCell ref="W4:X4"/>
  </mergeCells>
  <printOptions horizontalCentered="1"/>
  <pageMargins left="0.25" right="0.25" top="1.5" bottom="0.75" header="1" footer="0.3"/>
  <pageSetup paperSize="3" scale="60" fitToWidth="2" orientation="landscape" r:id="rId1"/>
  <headerFooter alignWithMargins="0">
    <oddHeader>&amp;C&amp;16&amp;A</oddHeader>
    <oddFooter>&amp;C&amp;16ISSUED
DECEMBER 2008&amp;R&amp;14&amp;F &amp;16&amp;A
14</oddFooter>
  </headerFooter>
  <colBreaks count="1" manualBreakCount="1">
    <brk id="25"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AA12"/>
  <sheetViews>
    <sheetView showGridLines="0" view="pageLayout" topLeftCell="A10" zoomScale="57" zoomScaleNormal="80" zoomScalePageLayoutView="57" workbookViewId="0">
      <selection activeCell="S12" sqref="A6:S12"/>
    </sheetView>
  </sheetViews>
  <sheetFormatPr defaultColWidth="9.109375" defaultRowHeight="13.2" x14ac:dyDescent="0.25"/>
  <cols>
    <col min="1" max="1" width="17.109375" style="2" customWidth="1"/>
    <col min="2" max="2" width="16.88671875" style="2" customWidth="1"/>
    <col min="3" max="3" width="17" style="2" customWidth="1"/>
    <col min="4" max="4" width="16.88671875" style="2" customWidth="1"/>
    <col min="5" max="10" width="11.44140625" style="2" customWidth="1"/>
    <col min="11" max="13" width="11.6640625" style="2" customWidth="1"/>
    <col min="14" max="16" width="11.88671875" style="2" customWidth="1"/>
    <col min="17" max="17" width="12" style="2" customWidth="1"/>
    <col min="18" max="18" width="11.88671875" style="2" customWidth="1"/>
    <col min="19" max="19" width="68.6640625" style="2" customWidth="1"/>
    <col min="20" max="20" width="12.6640625" style="2" customWidth="1"/>
    <col min="21" max="21" width="20.6640625" style="2" customWidth="1"/>
    <col min="22" max="23" width="12.6640625" style="2" customWidth="1"/>
    <col min="24" max="26" width="20.6640625" style="2" customWidth="1"/>
    <col min="27" max="27" width="8.6640625" style="2" customWidth="1"/>
    <col min="28" max="16384" width="9.109375" style="2"/>
  </cols>
  <sheetData>
    <row r="1" spans="1:27" ht="15.9" customHeight="1" thickBot="1" x14ac:dyDescent="0.3">
      <c r="A1" s="143"/>
      <c r="B1" s="143"/>
      <c r="C1" s="143"/>
      <c r="D1" s="143"/>
      <c r="E1" s="96"/>
      <c r="F1" s="96"/>
      <c r="G1" s="96"/>
      <c r="H1" s="96"/>
      <c r="I1" s="96"/>
      <c r="J1" s="96"/>
      <c r="K1" s="31"/>
      <c r="L1" s="31"/>
      <c r="M1" s="31"/>
      <c r="N1" s="31"/>
      <c r="O1" s="31"/>
      <c r="P1" s="31"/>
      <c r="Q1" s="31"/>
      <c r="R1" s="31"/>
    </row>
    <row r="2" spans="1:27" s="26" customFormat="1" ht="33.75" customHeight="1" thickBot="1" x14ac:dyDescent="0.3">
      <c r="A2" s="168" t="s">
        <v>424</v>
      </c>
      <c r="B2" s="169"/>
      <c r="C2" s="169"/>
      <c r="D2" s="169"/>
      <c r="E2" s="169"/>
      <c r="F2" s="169"/>
      <c r="G2" s="169"/>
      <c r="H2" s="169"/>
      <c r="I2" s="169"/>
      <c r="J2" s="169"/>
      <c r="K2" s="169"/>
      <c r="L2" s="169"/>
      <c r="M2" s="169"/>
      <c r="N2" s="169"/>
      <c r="O2" s="169"/>
      <c r="P2" s="169"/>
      <c r="Q2" s="169"/>
      <c r="R2" s="169"/>
      <c r="S2" s="170"/>
      <c r="T2" s="145" t="s">
        <v>26</v>
      </c>
      <c r="U2" s="146"/>
      <c r="V2" s="146"/>
      <c r="W2" s="146"/>
      <c r="X2" s="146"/>
      <c r="Y2" s="146"/>
      <c r="Z2" s="146"/>
      <c r="AA2" s="147"/>
    </row>
    <row r="3" spans="1:27" s="3" customFormat="1" ht="33.75" customHeight="1" x14ac:dyDescent="0.25">
      <c r="A3" s="176" t="s">
        <v>27</v>
      </c>
      <c r="B3" s="172" t="s">
        <v>7</v>
      </c>
      <c r="C3" s="172" t="s">
        <v>29</v>
      </c>
      <c r="D3" s="172" t="s">
        <v>14</v>
      </c>
      <c r="E3" s="179" t="s">
        <v>68</v>
      </c>
      <c r="F3" s="191"/>
      <c r="G3" s="179" t="s">
        <v>75</v>
      </c>
      <c r="H3" s="191"/>
      <c r="I3" s="179" t="s">
        <v>78</v>
      </c>
      <c r="J3" s="191"/>
      <c r="K3" s="172" t="s">
        <v>197</v>
      </c>
      <c r="L3" s="172"/>
      <c r="M3" s="172" t="s">
        <v>200</v>
      </c>
      <c r="N3" s="172"/>
      <c r="O3" s="172" t="s">
        <v>198</v>
      </c>
      <c r="P3" s="172"/>
      <c r="Q3" s="172" t="s">
        <v>66</v>
      </c>
      <c r="R3" s="172"/>
      <c r="S3" s="177" t="s">
        <v>5</v>
      </c>
      <c r="T3" s="148" t="s">
        <v>3</v>
      </c>
      <c r="U3" s="150" t="s">
        <v>25</v>
      </c>
      <c r="V3" s="150" t="s">
        <v>33</v>
      </c>
      <c r="W3" s="150" t="s">
        <v>34</v>
      </c>
      <c r="X3" s="150" t="s">
        <v>35</v>
      </c>
      <c r="Y3" s="150" t="s">
        <v>38</v>
      </c>
      <c r="Z3" s="150" t="s">
        <v>39</v>
      </c>
      <c r="AA3" s="152" t="s">
        <v>36</v>
      </c>
    </row>
    <row r="4" spans="1:27" s="3" customFormat="1" ht="34.5" customHeight="1" thickBot="1" x14ac:dyDescent="0.3">
      <c r="A4" s="176"/>
      <c r="B4" s="172"/>
      <c r="C4" s="172"/>
      <c r="D4" s="172"/>
      <c r="E4" s="99" t="s">
        <v>42</v>
      </c>
      <c r="F4" s="98" t="s">
        <v>43</v>
      </c>
      <c r="G4" s="99" t="s">
        <v>55</v>
      </c>
      <c r="H4" s="101" t="s">
        <v>45</v>
      </c>
      <c r="I4" s="99" t="s">
        <v>55</v>
      </c>
      <c r="J4" s="101" t="s">
        <v>45</v>
      </c>
      <c r="K4" s="99" t="s">
        <v>40</v>
      </c>
      <c r="L4" s="99" t="s">
        <v>41</v>
      </c>
      <c r="M4" s="99" t="s">
        <v>40</v>
      </c>
      <c r="N4" s="99" t="s">
        <v>41</v>
      </c>
      <c r="O4" s="99" t="s">
        <v>144</v>
      </c>
      <c r="P4" s="99" t="s">
        <v>199</v>
      </c>
      <c r="Q4" s="99" t="s">
        <v>59</v>
      </c>
      <c r="R4" s="99" t="s">
        <v>61</v>
      </c>
      <c r="S4" s="177"/>
      <c r="T4" s="188"/>
      <c r="U4" s="187"/>
      <c r="V4" s="187"/>
      <c r="W4" s="151"/>
      <c r="X4" s="151"/>
      <c r="Y4" s="151"/>
      <c r="Z4" s="151"/>
      <c r="AA4" s="153"/>
    </row>
    <row r="5" spans="1:27" s="28" customFormat="1" ht="44.25" customHeight="1" thickTop="1" x14ac:dyDescent="0.25">
      <c r="A5" s="67" t="s">
        <v>297</v>
      </c>
      <c r="B5" s="68" t="s">
        <v>289</v>
      </c>
      <c r="C5" s="68" t="s">
        <v>298</v>
      </c>
      <c r="D5" s="68" t="s">
        <v>299</v>
      </c>
      <c r="E5" s="68" t="s">
        <v>376</v>
      </c>
      <c r="F5" s="70">
        <f>ROUND(E5*0.06309,2-LEN(INT(E5*0.06309)))</f>
        <v>2.5</v>
      </c>
      <c r="G5" s="69">
        <v>130</v>
      </c>
      <c r="H5" s="71">
        <f>IF(G5&gt;32,ROUND(((G5-32)/1.8),2-LEN(INT(((G5-32)/1.8)))),ROUND(((G5-32)/1.8),3-LEN(INT(((G5-32)/1.8)))))</f>
        <v>54</v>
      </c>
      <c r="I5" s="69">
        <v>180</v>
      </c>
      <c r="J5" s="71">
        <f>IF(I5&gt;32,ROUND(((I5-32)/1.8),2-LEN(INT(((I5-32)/1.8)))),ROUND(((I5-32)/1.8),3-LEN(INT(((I5-32)/1.8)))))</f>
        <v>82</v>
      </c>
      <c r="K5" s="68" t="s">
        <v>248</v>
      </c>
      <c r="L5" s="70">
        <f>ROUND(K5*25,2-LEN(INT(K5*25)))</f>
        <v>25</v>
      </c>
      <c r="M5" s="68" t="s">
        <v>260</v>
      </c>
      <c r="N5" s="70">
        <f>ROUND(M5*25,2-LEN(INT(M5*25)))</f>
        <v>19</v>
      </c>
      <c r="O5" s="68" t="s">
        <v>300</v>
      </c>
      <c r="P5" s="70">
        <f>ROUND(O5*0.454,2-LEN(INT(O5*0.454)))</f>
        <v>450</v>
      </c>
      <c r="Q5" s="68" t="s">
        <v>301</v>
      </c>
      <c r="R5" s="70">
        <f>ROUND(Q5*6.9,2-LEN(INT(Q5*6.9)))</f>
        <v>210</v>
      </c>
      <c r="S5" s="73" t="s">
        <v>236</v>
      </c>
      <c r="T5" s="36"/>
      <c r="U5" s="37"/>
      <c r="V5" s="37"/>
      <c r="W5" s="37"/>
      <c r="X5" s="37"/>
      <c r="Y5" s="37"/>
      <c r="Z5" s="37"/>
      <c r="AA5" s="38"/>
    </row>
    <row r="6" spans="1:27" s="28" customFormat="1" ht="44.25" customHeight="1" x14ac:dyDescent="0.25">
      <c r="A6" s="67"/>
      <c r="B6" s="68"/>
      <c r="C6" s="68"/>
      <c r="D6" s="68"/>
      <c r="E6" s="68"/>
      <c r="F6" s="68"/>
      <c r="G6" s="68"/>
      <c r="H6" s="68"/>
      <c r="I6" s="68"/>
      <c r="J6" s="68"/>
      <c r="K6" s="68"/>
      <c r="L6" s="70"/>
      <c r="M6" s="68"/>
      <c r="N6" s="70"/>
      <c r="O6" s="68"/>
      <c r="P6" s="70"/>
      <c r="Q6" s="68"/>
      <c r="R6" s="70"/>
      <c r="S6" s="73"/>
      <c r="T6" s="116"/>
      <c r="U6" s="76"/>
      <c r="V6" s="76"/>
      <c r="W6" s="76"/>
      <c r="X6" s="76"/>
      <c r="Y6" s="76"/>
      <c r="Z6" s="76"/>
      <c r="AA6" s="77"/>
    </row>
    <row r="7" spans="1:27" s="28" customFormat="1" ht="44.25" customHeight="1" x14ac:dyDescent="0.25">
      <c r="A7" s="67"/>
      <c r="B7" s="68"/>
      <c r="C7" s="68"/>
      <c r="D7" s="68"/>
      <c r="E7" s="68"/>
      <c r="F7" s="68"/>
      <c r="G7" s="68"/>
      <c r="H7" s="68"/>
      <c r="I7" s="68"/>
      <c r="J7" s="68"/>
      <c r="K7" s="68"/>
      <c r="L7" s="70"/>
      <c r="M7" s="68"/>
      <c r="N7" s="70"/>
      <c r="O7" s="68"/>
      <c r="P7" s="70"/>
      <c r="Q7" s="68"/>
      <c r="R7" s="70"/>
      <c r="S7" s="73"/>
      <c r="T7" s="116"/>
      <c r="U7" s="76"/>
      <c r="V7" s="76"/>
      <c r="W7" s="76"/>
      <c r="X7" s="76"/>
      <c r="Y7" s="76"/>
      <c r="Z7" s="76"/>
      <c r="AA7" s="77"/>
    </row>
    <row r="8" spans="1:27" s="28" customFormat="1" ht="44.25" customHeight="1" x14ac:dyDescent="0.25">
      <c r="A8" s="67"/>
      <c r="B8" s="68"/>
      <c r="C8" s="68"/>
      <c r="D8" s="68"/>
      <c r="E8" s="68"/>
      <c r="F8" s="68"/>
      <c r="G8" s="68"/>
      <c r="H8" s="68"/>
      <c r="I8" s="68"/>
      <c r="J8" s="68"/>
      <c r="K8" s="68"/>
      <c r="L8" s="70"/>
      <c r="M8" s="68"/>
      <c r="N8" s="70"/>
      <c r="O8" s="68"/>
      <c r="P8" s="70"/>
      <c r="Q8" s="68"/>
      <c r="R8" s="70"/>
      <c r="S8" s="73"/>
      <c r="T8" s="116"/>
      <c r="U8" s="76"/>
      <c r="V8" s="76"/>
      <c r="W8" s="76"/>
      <c r="X8" s="76"/>
      <c r="Y8" s="76"/>
      <c r="Z8" s="76"/>
      <c r="AA8" s="77"/>
    </row>
    <row r="9" spans="1:27" s="28" customFormat="1" ht="44.25" customHeight="1" x14ac:dyDescent="0.25">
      <c r="A9" s="67"/>
      <c r="B9" s="68"/>
      <c r="C9" s="68"/>
      <c r="D9" s="68"/>
      <c r="E9" s="68"/>
      <c r="F9" s="68"/>
      <c r="G9" s="68"/>
      <c r="H9" s="68"/>
      <c r="I9" s="68"/>
      <c r="J9" s="68"/>
      <c r="K9" s="68"/>
      <c r="L9" s="70"/>
      <c r="M9" s="68"/>
      <c r="N9" s="70"/>
      <c r="O9" s="68"/>
      <c r="P9" s="70"/>
      <c r="Q9" s="68"/>
      <c r="R9" s="70"/>
      <c r="S9" s="73"/>
      <c r="T9" s="116"/>
      <c r="U9" s="76"/>
      <c r="V9" s="76"/>
      <c r="W9" s="76"/>
      <c r="X9" s="76"/>
      <c r="Y9" s="76"/>
      <c r="Z9" s="76"/>
      <c r="AA9" s="77"/>
    </row>
    <row r="10" spans="1:27" s="28" customFormat="1" ht="44.25" customHeight="1" x14ac:dyDescent="0.25">
      <c r="A10" s="67"/>
      <c r="B10" s="68"/>
      <c r="C10" s="68"/>
      <c r="D10" s="68"/>
      <c r="E10" s="68"/>
      <c r="F10" s="68"/>
      <c r="G10" s="68"/>
      <c r="H10" s="68"/>
      <c r="I10" s="68"/>
      <c r="J10" s="68"/>
      <c r="K10" s="68"/>
      <c r="L10" s="70"/>
      <c r="M10" s="68"/>
      <c r="N10" s="70"/>
      <c r="O10" s="68"/>
      <c r="P10" s="70"/>
      <c r="Q10" s="68"/>
      <c r="R10" s="70"/>
      <c r="S10" s="73"/>
      <c r="T10" s="116"/>
      <c r="U10" s="76"/>
      <c r="V10" s="76"/>
      <c r="W10" s="76"/>
      <c r="X10" s="76"/>
      <c r="Y10" s="76"/>
      <c r="Z10" s="76"/>
      <c r="AA10" s="77"/>
    </row>
    <row r="11" spans="1:27" s="28" customFormat="1" ht="44.25" customHeight="1" x14ac:dyDescent="0.25">
      <c r="A11" s="67"/>
      <c r="B11" s="68"/>
      <c r="C11" s="68"/>
      <c r="D11" s="68"/>
      <c r="E11" s="68"/>
      <c r="F11" s="68"/>
      <c r="G11" s="68"/>
      <c r="H11" s="68"/>
      <c r="I11" s="68"/>
      <c r="J11" s="68"/>
      <c r="K11" s="68"/>
      <c r="L11" s="70"/>
      <c r="M11" s="68"/>
      <c r="N11" s="70"/>
      <c r="O11" s="68"/>
      <c r="P11" s="70"/>
      <c r="Q11" s="68"/>
      <c r="R11" s="70"/>
      <c r="S11" s="73"/>
      <c r="T11" s="116"/>
      <c r="U11" s="76"/>
      <c r="V11" s="76"/>
      <c r="W11" s="76"/>
      <c r="X11" s="76"/>
      <c r="Y11" s="76"/>
      <c r="Z11" s="76"/>
      <c r="AA11" s="77"/>
    </row>
    <row r="12" spans="1:27" s="28" customFormat="1" ht="44.25" customHeight="1" thickBot="1" x14ac:dyDescent="0.3">
      <c r="A12" s="47"/>
      <c r="B12" s="42"/>
      <c r="C12" s="42"/>
      <c r="D12" s="42"/>
      <c r="E12" s="42"/>
      <c r="F12" s="42"/>
      <c r="G12" s="42"/>
      <c r="H12" s="42"/>
      <c r="I12" s="42"/>
      <c r="J12" s="42"/>
      <c r="K12" s="42"/>
      <c r="L12" s="42"/>
      <c r="M12" s="42"/>
      <c r="N12" s="42"/>
      <c r="O12" s="42"/>
      <c r="P12" s="42"/>
      <c r="Q12" s="42"/>
      <c r="R12" s="42"/>
      <c r="S12" s="49"/>
      <c r="T12" s="39"/>
      <c r="U12" s="40"/>
      <c r="V12" s="40"/>
      <c r="W12" s="40"/>
      <c r="X12" s="40"/>
      <c r="Y12" s="40"/>
      <c r="Z12" s="40"/>
      <c r="AA12" s="41"/>
    </row>
  </sheetData>
  <mergeCells count="23">
    <mergeCell ref="K3:L3"/>
    <mergeCell ref="M3:N3"/>
    <mergeCell ref="O3:P3"/>
    <mergeCell ref="Q3:R3"/>
    <mergeCell ref="E3:F3"/>
    <mergeCell ref="G3:H3"/>
    <mergeCell ref="I3:J3"/>
    <mergeCell ref="A1:D1"/>
    <mergeCell ref="A2:S2"/>
    <mergeCell ref="AA3:AA4"/>
    <mergeCell ref="S3:S4"/>
    <mergeCell ref="T3:T4"/>
    <mergeCell ref="U3:U4"/>
    <mergeCell ref="V3:V4"/>
    <mergeCell ref="W3:W4"/>
    <mergeCell ref="X3:X4"/>
    <mergeCell ref="Y3:Y4"/>
    <mergeCell ref="Z3:Z4"/>
    <mergeCell ref="T2:AA2"/>
    <mergeCell ref="A3:A4"/>
    <mergeCell ref="B3:B4"/>
    <mergeCell ref="C3:C4"/>
    <mergeCell ref="D3:D4"/>
  </mergeCells>
  <printOptions horizontalCentered="1"/>
  <pageMargins left="0.25" right="0.25" top="1.5" bottom="0.75" header="1" footer="0.3"/>
  <pageSetup paperSize="3" scale="65" orientation="landscape" r:id="rId1"/>
  <headerFooter>
    <oddHeader>&amp;C&amp;16&amp;A</oddHeader>
    <oddFooter>&amp;C&amp;16ISSUED
DECEMBER 2008&amp;R&amp;14&amp;F &amp;16&amp;A
15</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W23"/>
  <sheetViews>
    <sheetView showGridLines="0" view="pageLayout" topLeftCell="C4" zoomScale="58" zoomScaleNormal="80" zoomScalePageLayoutView="58" workbookViewId="0">
      <selection activeCell="O18" sqref="O18"/>
    </sheetView>
  </sheetViews>
  <sheetFormatPr defaultColWidth="9.109375" defaultRowHeight="13.2" x14ac:dyDescent="0.25"/>
  <cols>
    <col min="1" max="1" width="16.88671875" style="2" customWidth="1"/>
    <col min="2" max="2" width="16.5546875" style="2" customWidth="1"/>
    <col min="3" max="12" width="11.88671875" style="2" customWidth="1"/>
    <col min="13" max="14" width="12" style="2" customWidth="1"/>
    <col min="15" max="15" width="69" style="2" customWidth="1"/>
    <col min="16" max="16" width="12.6640625" style="2" customWidth="1"/>
    <col min="17" max="17" width="20.6640625" style="2" customWidth="1"/>
    <col min="18" max="19" width="12.6640625" style="2" customWidth="1"/>
    <col min="20" max="22" width="20.6640625" style="2" customWidth="1"/>
    <col min="23" max="23" width="8.6640625" style="2" customWidth="1"/>
    <col min="24" max="16384" width="9.109375" style="2"/>
  </cols>
  <sheetData>
    <row r="1" spans="1:23" ht="15.9" customHeight="1" thickBot="1" x14ac:dyDescent="0.3">
      <c r="A1" s="143"/>
      <c r="B1" s="143"/>
      <c r="C1" s="143"/>
      <c r="D1" s="143"/>
      <c r="E1" s="143"/>
      <c r="F1" s="143"/>
      <c r="G1" s="143"/>
      <c r="H1" s="143"/>
      <c r="I1" s="143"/>
      <c r="J1" s="143"/>
      <c r="K1" s="143"/>
      <c r="L1" s="143"/>
      <c r="M1" s="31"/>
      <c r="N1" s="31"/>
    </row>
    <row r="2" spans="1:23" s="26" customFormat="1" ht="27.75" customHeight="1" thickBot="1" x14ac:dyDescent="0.3">
      <c r="A2" s="168" t="s">
        <v>114</v>
      </c>
      <c r="B2" s="169"/>
      <c r="C2" s="169"/>
      <c r="D2" s="169"/>
      <c r="E2" s="169"/>
      <c r="F2" s="169"/>
      <c r="G2" s="169"/>
      <c r="H2" s="169"/>
      <c r="I2" s="169"/>
      <c r="J2" s="169"/>
      <c r="K2" s="169"/>
      <c r="L2" s="169"/>
      <c r="M2" s="169"/>
      <c r="N2" s="169"/>
      <c r="O2" s="170"/>
      <c r="P2" s="146" t="s">
        <v>26</v>
      </c>
      <c r="Q2" s="146"/>
      <c r="R2" s="146"/>
      <c r="S2" s="146"/>
      <c r="T2" s="146"/>
      <c r="U2" s="146"/>
      <c r="V2" s="146"/>
      <c r="W2" s="147"/>
    </row>
    <row r="3" spans="1:23" s="3" customFormat="1" ht="27.75" customHeight="1" x14ac:dyDescent="0.25">
      <c r="A3" s="162" t="s">
        <v>27</v>
      </c>
      <c r="B3" s="164" t="s">
        <v>115</v>
      </c>
      <c r="C3" s="160" t="s">
        <v>116</v>
      </c>
      <c r="D3" s="161"/>
      <c r="E3" s="160" t="s">
        <v>117</v>
      </c>
      <c r="F3" s="161"/>
      <c r="G3" s="160" t="s">
        <v>118</v>
      </c>
      <c r="H3" s="161"/>
      <c r="I3" s="160" t="s">
        <v>119</v>
      </c>
      <c r="J3" s="161"/>
      <c r="K3" s="164" t="s">
        <v>120</v>
      </c>
      <c r="L3" s="164" t="s">
        <v>406</v>
      </c>
      <c r="M3" s="164" t="s">
        <v>193</v>
      </c>
      <c r="N3" s="164" t="s">
        <v>194</v>
      </c>
      <c r="O3" s="166" t="s">
        <v>5</v>
      </c>
      <c r="P3" s="184" t="s">
        <v>3</v>
      </c>
      <c r="Q3" s="150" t="s">
        <v>25</v>
      </c>
      <c r="R3" s="150" t="s">
        <v>33</v>
      </c>
      <c r="S3" s="150" t="s">
        <v>34</v>
      </c>
      <c r="T3" s="150" t="s">
        <v>35</v>
      </c>
      <c r="U3" s="150" t="s">
        <v>38</v>
      </c>
      <c r="V3" s="150" t="s">
        <v>39</v>
      </c>
      <c r="W3" s="152" t="s">
        <v>36</v>
      </c>
    </row>
    <row r="4" spans="1:23" s="3" customFormat="1" ht="27" customHeight="1" thickBot="1" x14ac:dyDescent="0.3">
      <c r="A4" s="163"/>
      <c r="B4" s="165"/>
      <c r="C4" s="89" t="s">
        <v>40</v>
      </c>
      <c r="D4" s="89" t="s">
        <v>41</v>
      </c>
      <c r="E4" s="89" t="s">
        <v>40</v>
      </c>
      <c r="F4" s="89" t="s">
        <v>41</v>
      </c>
      <c r="G4" s="89" t="s">
        <v>40</v>
      </c>
      <c r="H4" s="89" t="s">
        <v>41</v>
      </c>
      <c r="I4" s="89" t="s">
        <v>40</v>
      </c>
      <c r="J4" s="89" t="s">
        <v>41</v>
      </c>
      <c r="K4" s="165"/>
      <c r="L4" s="165"/>
      <c r="M4" s="165"/>
      <c r="N4" s="165"/>
      <c r="O4" s="167"/>
      <c r="P4" s="185"/>
      <c r="Q4" s="151"/>
      <c r="R4" s="151"/>
      <c r="S4" s="151"/>
      <c r="T4" s="151"/>
      <c r="U4" s="151"/>
      <c r="V4" s="151"/>
      <c r="W4" s="153"/>
    </row>
    <row r="5" spans="1:23" s="28" customFormat="1" ht="29.4" customHeight="1" thickTop="1" thickBot="1" x14ac:dyDescent="0.3">
      <c r="A5" s="104" t="s">
        <v>405</v>
      </c>
      <c r="B5" s="46" t="s">
        <v>285</v>
      </c>
      <c r="C5" s="46" t="s">
        <v>284</v>
      </c>
      <c r="D5" s="48">
        <f>ROUND(C5*25,2-LEN(INT(C5*25)))</f>
        <v>100</v>
      </c>
      <c r="E5" s="46" t="s">
        <v>282</v>
      </c>
      <c r="F5" s="48">
        <f>ROUND(E5*25,2-LEN(INT(E5*25)))</f>
        <v>50</v>
      </c>
      <c r="G5" s="46" t="s">
        <v>286</v>
      </c>
      <c r="H5" s="48">
        <f>ROUND(G5*25,2-LEN(INT(G5*25)))</f>
        <v>31</v>
      </c>
      <c r="I5" s="46" t="s">
        <v>294</v>
      </c>
      <c r="J5" s="48">
        <f>ROUND(I5*25,2-LEN(INT(I5*25)))</f>
        <v>13</v>
      </c>
      <c r="K5" s="46" t="s">
        <v>284</v>
      </c>
      <c r="L5" s="58">
        <v>4</v>
      </c>
      <c r="M5" s="46" t="s">
        <v>203</v>
      </c>
      <c r="N5" s="46" t="s">
        <v>287</v>
      </c>
      <c r="O5" s="118" t="s">
        <v>21</v>
      </c>
      <c r="P5" s="44"/>
      <c r="Q5" s="37"/>
      <c r="R5" s="37"/>
      <c r="S5" s="37"/>
      <c r="T5" s="37"/>
      <c r="U5" s="37"/>
      <c r="V5" s="37"/>
      <c r="W5" s="38"/>
    </row>
    <row r="6" spans="1:23" s="28" customFormat="1" ht="29.25" customHeight="1" thickTop="1" thickBot="1" x14ac:dyDescent="0.3">
      <c r="A6" s="67" t="s">
        <v>425</v>
      </c>
      <c r="B6" s="68" t="s">
        <v>442</v>
      </c>
      <c r="C6" s="68" t="s">
        <v>234</v>
      </c>
      <c r="D6" s="48">
        <f t="shared" ref="D6:D20" si="0">ROUND(C6*25,2-LEN(INT(C6*25)))</f>
        <v>75</v>
      </c>
      <c r="E6" s="68" t="s">
        <v>282</v>
      </c>
      <c r="F6" s="48">
        <f t="shared" ref="F6:F20" si="1">ROUND(E6*25,2-LEN(INT(E6*25)))</f>
        <v>50</v>
      </c>
      <c r="G6" s="68" t="s">
        <v>286</v>
      </c>
      <c r="H6" s="48">
        <f t="shared" ref="H6:H23" si="2">ROUND(G6*25,2-LEN(INT(G6*25)))</f>
        <v>31</v>
      </c>
      <c r="I6" s="68"/>
      <c r="J6" s="70"/>
      <c r="K6" s="68" t="s">
        <v>457</v>
      </c>
      <c r="L6" s="111">
        <v>10</v>
      </c>
      <c r="M6" s="46" t="s">
        <v>203</v>
      </c>
      <c r="N6" s="68" t="s">
        <v>458</v>
      </c>
      <c r="O6" s="73" t="s">
        <v>459</v>
      </c>
      <c r="P6" s="75"/>
      <c r="Q6" s="76"/>
      <c r="R6" s="76"/>
      <c r="S6" s="76"/>
      <c r="T6" s="76"/>
      <c r="U6" s="76"/>
      <c r="V6" s="76"/>
      <c r="W6" s="77"/>
    </row>
    <row r="7" spans="1:23" s="28" customFormat="1" ht="29.4" customHeight="1" thickTop="1" thickBot="1" x14ac:dyDescent="0.3">
      <c r="A7" s="67" t="s">
        <v>426</v>
      </c>
      <c r="B7" s="68" t="s">
        <v>442</v>
      </c>
      <c r="C7" s="68" t="s">
        <v>234</v>
      </c>
      <c r="D7" s="48">
        <f t="shared" si="0"/>
        <v>75</v>
      </c>
      <c r="E7" s="68" t="s">
        <v>282</v>
      </c>
      <c r="F7" s="48">
        <f t="shared" si="1"/>
        <v>50</v>
      </c>
      <c r="G7" s="68" t="s">
        <v>286</v>
      </c>
      <c r="H7" s="48">
        <f t="shared" si="2"/>
        <v>31</v>
      </c>
      <c r="I7" s="68"/>
      <c r="J7" s="112"/>
      <c r="K7" s="68" t="s">
        <v>457</v>
      </c>
      <c r="L7" s="68" t="s">
        <v>274</v>
      </c>
      <c r="M7" s="46" t="s">
        <v>203</v>
      </c>
      <c r="N7" s="68" t="s">
        <v>287</v>
      </c>
      <c r="O7" s="73"/>
      <c r="P7" s="45"/>
      <c r="Q7" s="40"/>
      <c r="R7" s="40"/>
      <c r="S7" s="40"/>
      <c r="T7" s="40"/>
      <c r="U7" s="40"/>
      <c r="V7" s="40"/>
      <c r="W7" s="41"/>
    </row>
    <row r="8" spans="1:23" ht="29.4" customHeight="1" thickTop="1" thickBot="1" x14ac:dyDescent="0.3">
      <c r="A8" s="67" t="s">
        <v>427</v>
      </c>
      <c r="B8" s="68" t="s">
        <v>443</v>
      </c>
      <c r="C8" s="68" t="s">
        <v>234</v>
      </c>
      <c r="D8" s="48">
        <f t="shared" si="0"/>
        <v>75</v>
      </c>
      <c r="E8" s="68" t="s">
        <v>282</v>
      </c>
      <c r="F8" s="48">
        <f t="shared" si="1"/>
        <v>50</v>
      </c>
      <c r="G8" s="68" t="s">
        <v>286</v>
      </c>
      <c r="H8" s="48">
        <f t="shared" si="2"/>
        <v>31</v>
      </c>
      <c r="I8" s="68"/>
      <c r="J8" s="70"/>
      <c r="K8" s="68" t="s">
        <v>457</v>
      </c>
      <c r="L8" s="111">
        <v>10</v>
      </c>
      <c r="M8" s="46" t="s">
        <v>203</v>
      </c>
      <c r="N8" s="68" t="s">
        <v>287</v>
      </c>
      <c r="O8" s="113"/>
    </row>
    <row r="9" spans="1:23" ht="29.4" customHeight="1" thickTop="1" thickBot="1" x14ac:dyDescent="0.3">
      <c r="A9" s="67" t="s">
        <v>428</v>
      </c>
      <c r="B9" s="68" t="s">
        <v>444</v>
      </c>
      <c r="C9" s="68" t="s">
        <v>282</v>
      </c>
      <c r="D9" s="48">
        <f t="shared" si="0"/>
        <v>50</v>
      </c>
      <c r="E9" s="68" t="s">
        <v>293</v>
      </c>
      <c r="F9" s="48">
        <f t="shared" si="1"/>
        <v>38</v>
      </c>
      <c r="G9" s="68" t="s">
        <v>260</v>
      </c>
      <c r="H9" s="48">
        <f t="shared" si="2"/>
        <v>19</v>
      </c>
      <c r="I9" s="68"/>
      <c r="J9" s="70"/>
      <c r="K9" s="68" t="s">
        <v>282</v>
      </c>
      <c r="L9" s="111">
        <v>5</v>
      </c>
      <c r="M9" s="46" t="s">
        <v>203</v>
      </c>
      <c r="N9" s="68" t="s">
        <v>287</v>
      </c>
      <c r="O9" s="130" t="s">
        <v>460</v>
      </c>
    </row>
    <row r="10" spans="1:23" ht="29.4" customHeight="1" thickTop="1" thickBot="1" x14ac:dyDescent="0.3">
      <c r="A10" s="67" t="s">
        <v>429</v>
      </c>
      <c r="B10" s="68" t="s">
        <v>444</v>
      </c>
      <c r="C10" s="68" t="s">
        <v>282</v>
      </c>
      <c r="D10" s="48">
        <f t="shared" si="0"/>
        <v>50</v>
      </c>
      <c r="E10" s="68" t="s">
        <v>293</v>
      </c>
      <c r="F10" s="48">
        <f t="shared" si="1"/>
        <v>38</v>
      </c>
      <c r="G10" s="68" t="s">
        <v>260</v>
      </c>
      <c r="H10" s="48">
        <f t="shared" si="2"/>
        <v>19</v>
      </c>
      <c r="I10" s="68"/>
      <c r="J10" s="70"/>
      <c r="K10" s="68" t="s">
        <v>282</v>
      </c>
      <c r="L10" s="111">
        <v>5</v>
      </c>
      <c r="M10" s="46" t="s">
        <v>203</v>
      </c>
      <c r="N10" s="68" t="s">
        <v>458</v>
      </c>
      <c r="O10" s="113"/>
    </row>
    <row r="11" spans="1:23" ht="29.4" customHeight="1" thickTop="1" thickBot="1" x14ac:dyDescent="0.3">
      <c r="A11" s="67" t="s">
        <v>430</v>
      </c>
      <c r="B11" s="68" t="s">
        <v>445</v>
      </c>
      <c r="C11" s="68" t="s">
        <v>282</v>
      </c>
      <c r="D11" s="48">
        <f t="shared" si="0"/>
        <v>50</v>
      </c>
      <c r="E11" s="68" t="s">
        <v>293</v>
      </c>
      <c r="F11" s="48">
        <f t="shared" si="1"/>
        <v>38</v>
      </c>
      <c r="G11" s="68" t="s">
        <v>294</v>
      </c>
      <c r="H11" s="48">
        <f t="shared" si="2"/>
        <v>13</v>
      </c>
      <c r="I11" s="68" t="s">
        <v>294</v>
      </c>
      <c r="J11" s="48">
        <f t="shared" ref="J11:J18" si="3">ROUND(I11*25,2-LEN(INT(I11*25)))</f>
        <v>13</v>
      </c>
      <c r="K11" s="68" t="s">
        <v>282</v>
      </c>
      <c r="L11" s="111">
        <v>2</v>
      </c>
      <c r="M11" s="46" t="s">
        <v>203</v>
      </c>
      <c r="N11" s="68" t="s">
        <v>458</v>
      </c>
      <c r="O11" s="113"/>
    </row>
    <row r="12" spans="1:23" ht="29.4" customHeight="1" thickTop="1" thickBot="1" x14ac:dyDescent="0.3">
      <c r="A12" s="67" t="s">
        <v>431</v>
      </c>
      <c r="B12" s="68" t="s">
        <v>446</v>
      </c>
      <c r="C12" s="68" t="s">
        <v>282</v>
      </c>
      <c r="D12" s="48">
        <f t="shared" si="0"/>
        <v>50</v>
      </c>
      <c r="E12" s="68" t="s">
        <v>293</v>
      </c>
      <c r="F12" s="48">
        <f t="shared" si="1"/>
        <v>38</v>
      </c>
      <c r="G12" s="68" t="s">
        <v>294</v>
      </c>
      <c r="H12" s="48">
        <f t="shared" si="2"/>
        <v>13</v>
      </c>
      <c r="I12" s="68" t="s">
        <v>294</v>
      </c>
      <c r="J12" s="48">
        <f t="shared" si="3"/>
        <v>13</v>
      </c>
      <c r="K12" s="68" t="s">
        <v>282</v>
      </c>
      <c r="L12" s="111">
        <v>2</v>
      </c>
      <c r="M12" s="46" t="s">
        <v>203</v>
      </c>
      <c r="N12" s="68" t="s">
        <v>458</v>
      </c>
      <c r="O12" s="113"/>
    </row>
    <row r="13" spans="1:23" ht="29.4" customHeight="1" thickTop="1" thickBot="1" x14ac:dyDescent="0.3">
      <c r="A13" s="67" t="s">
        <v>448</v>
      </c>
      <c r="B13" s="68" t="s">
        <v>447</v>
      </c>
      <c r="C13" s="68" t="s">
        <v>282</v>
      </c>
      <c r="D13" s="48">
        <f t="shared" si="0"/>
        <v>50</v>
      </c>
      <c r="E13" s="68" t="s">
        <v>293</v>
      </c>
      <c r="F13" s="48">
        <f t="shared" si="1"/>
        <v>38</v>
      </c>
      <c r="G13" s="68" t="s">
        <v>294</v>
      </c>
      <c r="H13" s="48">
        <f t="shared" si="2"/>
        <v>13</v>
      </c>
      <c r="I13" s="68" t="s">
        <v>294</v>
      </c>
      <c r="J13" s="48">
        <f t="shared" si="3"/>
        <v>13</v>
      </c>
      <c r="K13" s="68" t="s">
        <v>282</v>
      </c>
      <c r="L13" s="111">
        <v>2</v>
      </c>
      <c r="M13" s="46" t="s">
        <v>203</v>
      </c>
      <c r="N13" s="68" t="s">
        <v>458</v>
      </c>
      <c r="O13" s="113"/>
    </row>
    <row r="14" spans="1:23" ht="29.4" customHeight="1" thickTop="1" thickBot="1" x14ac:dyDescent="0.3">
      <c r="A14" s="67" t="s">
        <v>432</v>
      </c>
      <c r="B14" s="68" t="s">
        <v>449</v>
      </c>
      <c r="C14" s="68" t="s">
        <v>282</v>
      </c>
      <c r="D14" s="48">
        <f t="shared" si="0"/>
        <v>50</v>
      </c>
      <c r="E14" s="68" t="s">
        <v>293</v>
      </c>
      <c r="F14" s="48">
        <f t="shared" si="1"/>
        <v>38</v>
      </c>
      <c r="G14" s="68" t="s">
        <v>294</v>
      </c>
      <c r="H14" s="48">
        <f t="shared" si="2"/>
        <v>13</v>
      </c>
      <c r="I14" s="68" t="s">
        <v>294</v>
      </c>
      <c r="J14" s="48">
        <f t="shared" si="3"/>
        <v>13</v>
      </c>
      <c r="K14" s="68" t="s">
        <v>282</v>
      </c>
      <c r="L14" s="111">
        <v>2</v>
      </c>
      <c r="M14" s="46" t="s">
        <v>203</v>
      </c>
      <c r="N14" s="68" t="s">
        <v>458</v>
      </c>
      <c r="O14" s="113"/>
    </row>
    <row r="15" spans="1:23" ht="29.4" customHeight="1" thickTop="1" thickBot="1" x14ac:dyDescent="0.3">
      <c r="A15" s="67" t="s">
        <v>433</v>
      </c>
      <c r="B15" s="68" t="s">
        <v>446</v>
      </c>
      <c r="C15" s="68" t="s">
        <v>282</v>
      </c>
      <c r="D15" s="48">
        <f t="shared" si="0"/>
        <v>50</v>
      </c>
      <c r="E15" s="68" t="s">
        <v>293</v>
      </c>
      <c r="F15" s="48">
        <f t="shared" si="1"/>
        <v>38</v>
      </c>
      <c r="G15" s="68" t="s">
        <v>294</v>
      </c>
      <c r="H15" s="48">
        <f t="shared" si="2"/>
        <v>13</v>
      </c>
      <c r="I15" s="68" t="s">
        <v>294</v>
      </c>
      <c r="J15" s="48">
        <f t="shared" si="3"/>
        <v>13</v>
      </c>
      <c r="K15" s="68" t="s">
        <v>282</v>
      </c>
      <c r="L15" s="111">
        <v>2</v>
      </c>
      <c r="M15" s="46" t="s">
        <v>203</v>
      </c>
      <c r="N15" s="68" t="s">
        <v>458</v>
      </c>
      <c r="O15" s="113"/>
    </row>
    <row r="16" spans="1:23" ht="29.4" customHeight="1" thickTop="1" thickBot="1" x14ac:dyDescent="0.3">
      <c r="A16" s="67" t="s">
        <v>434</v>
      </c>
      <c r="B16" s="68" t="s">
        <v>450</v>
      </c>
      <c r="C16" s="68" t="s">
        <v>234</v>
      </c>
      <c r="D16" s="48">
        <f t="shared" si="0"/>
        <v>75</v>
      </c>
      <c r="E16" s="68" t="s">
        <v>282</v>
      </c>
      <c r="F16" s="48">
        <f t="shared" si="1"/>
        <v>50</v>
      </c>
      <c r="G16" s="68" t="s">
        <v>260</v>
      </c>
      <c r="H16" s="48">
        <f t="shared" si="2"/>
        <v>19</v>
      </c>
      <c r="I16" s="68" t="s">
        <v>260</v>
      </c>
      <c r="J16" s="48">
        <f t="shared" si="3"/>
        <v>19</v>
      </c>
      <c r="K16" s="68" t="s">
        <v>234</v>
      </c>
      <c r="L16" s="111">
        <v>4</v>
      </c>
      <c r="M16" s="46" t="s">
        <v>203</v>
      </c>
      <c r="N16" s="68" t="s">
        <v>458</v>
      </c>
      <c r="O16" s="113"/>
    </row>
    <row r="17" spans="1:15" ht="29.4" customHeight="1" thickTop="1" thickBot="1" x14ac:dyDescent="0.3">
      <c r="A17" s="67" t="s">
        <v>435</v>
      </c>
      <c r="B17" s="68" t="s">
        <v>451</v>
      </c>
      <c r="C17" s="68" t="s">
        <v>234</v>
      </c>
      <c r="D17" s="48">
        <f t="shared" si="0"/>
        <v>75</v>
      </c>
      <c r="E17" s="68" t="s">
        <v>282</v>
      </c>
      <c r="F17" s="48">
        <f t="shared" si="1"/>
        <v>50</v>
      </c>
      <c r="G17" s="68" t="s">
        <v>260</v>
      </c>
      <c r="H17" s="48">
        <f t="shared" si="2"/>
        <v>19</v>
      </c>
      <c r="I17" s="68" t="s">
        <v>260</v>
      </c>
      <c r="J17" s="48">
        <f t="shared" si="3"/>
        <v>19</v>
      </c>
      <c r="K17" s="68" t="s">
        <v>234</v>
      </c>
      <c r="L17" s="111">
        <v>4</v>
      </c>
      <c r="M17" s="46" t="s">
        <v>203</v>
      </c>
      <c r="N17" s="68" t="s">
        <v>458</v>
      </c>
      <c r="O17" s="113"/>
    </row>
    <row r="18" spans="1:15" ht="29.4" customHeight="1" thickTop="1" thickBot="1" x14ac:dyDescent="0.3">
      <c r="A18" s="67" t="s">
        <v>436</v>
      </c>
      <c r="B18" s="68" t="s">
        <v>452</v>
      </c>
      <c r="C18" s="68" t="s">
        <v>234</v>
      </c>
      <c r="D18" s="48">
        <f t="shared" si="0"/>
        <v>75</v>
      </c>
      <c r="E18" s="68" t="s">
        <v>282</v>
      </c>
      <c r="F18" s="48">
        <f t="shared" si="1"/>
        <v>50</v>
      </c>
      <c r="G18" s="68" t="s">
        <v>248</v>
      </c>
      <c r="H18" s="48">
        <f t="shared" si="2"/>
        <v>25</v>
      </c>
      <c r="I18" s="68" t="s">
        <v>260</v>
      </c>
      <c r="J18" s="48">
        <f t="shared" si="3"/>
        <v>19</v>
      </c>
      <c r="K18" s="68" t="s">
        <v>234</v>
      </c>
      <c r="L18" s="111">
        <v>4</v>
      </c>
      <c r="M18" s="46" t="s">
        <v>203</v>
      </c>
      <c r="N18" s="68" t="s">
        <v>458</v>
      </c>
      <c r="O18" s="130" t="s">
        <v>461</v>
      </c>
    </row>
    <row r="19" spans="1:15" ht="29.4" customHeight="1" thickTop="1" thickBot="1" x14ac:dyDescent="0.3">
      <c r="A19" s="67" t="s">
        <v>437</v>
      </c>
      <c r="B19" s="68" t="s">
        <v>453</v>
      </c>
      <c r="C19" s="68" t="s">
        <v>282</v>
      </c>
      <c r="D19" s="48">
        <f t="shared" si="0"/>
        <v>50</v>
      </c>
      <c r="E19" s="68" t="s">
        <v>293</v>
      </c>
      <c r="F19" s="48">
        <f t="shared" si="1"/>
        <v>38</v>
      </c>
      <c r="G19" s="68" t="s">
        <v>294</v>
      </c>
      <c r="H19" s="48">
        <f t="shared" si="2"/>
        <v>13</v>
      </c>
      <c r="I19" s="68"/>
      <c r="J19" s="70"/>
      <c r="K19" s="68" t="s">
        <v>248</v>
      </c>
      <c r="L19" s="111">
        <v>1</v>
      </c>
      <c r="M19" s="46" t="s">
        <v>203</v>
      </c>
      <c r="N19" s="68" t="s">
        <v>458</v>
      </c>
      <c r="O19" s="113"/>
    </row>
    <row r="20" spans="1:15" ht="29.4" customHeight="1" thickTop="1" thickBot="1" x14ac:dyDescent="0.3">
      <c r="A20" s="67" t="s">
        <v>438</v>
      </c>
      <c r="B20" s="68" t="s">
        <v>454</v>
      </c>
      <c r="C20" s="68" t="s">
        <v>282</v>
      </c>
      <c r="D20" s="48">
        <f t="shared" si="0"/>
        <v>50</v>
      </c>
      <c r="E20" s="68" t="s">
        <v>293</v>
      </c>
      <c r="F20" s="48">
        <f t="shared" si="1"/>
        <v>38</v>
      </c>
      <c r="G20" s="68" t="s">
        <v>294</v>
      </c>
      <c r="H20" s="48">
        <f t="shared" si="2"/>
        <v>13</v>
      </c>
      <c r="I20" s="68" t="s">
        <v>294</v>
      </c>
      <c r="J20" s="48">
        <f>ROUND(I20*25,2-LEN(INT(I20*25)))</f>
        <v>13</v>
      </c>
      <c r="K20" s="68" t="s">
        <v>282</v>
      </c>
      <c r="L20" s="111">
        <v>2</v>
      </c>
      <c r="M20" s="46" t="s">
        <v>203</v>
      </c>
      <c r="N20" s="68" t="s">
        <v>458</v>
      </c>
      <c r="O20" s="113"/>
    </row>
    <row r="21" spans="1:15" ht="29.4" customHeight="1" thickTop="1" thickBot="1" x14ac:dyDescent="0.3">
      <c r="A21" s="67" t="s">
        <v>439</v>
      </c>
      <c r="B21" s="68" t="s">
        <v>455</v>
      </c>
      <c r="C21" s="68"/>
      <c r="D21" s="70"/>
      <c r="E21" s="68"/>
      <c r="F21" s="70"/>
      <c r="G21" s="68" t="s">
        <v>286</v>
      </c>
      <c r="H21" s="48">
        <f t="shared" si="2"/>
        <v>31</v>
      </c>
      <c r="I21" s="68"/>
      <c r="J21" s="70"/>
      <c r="K21" s="68"/>
      <c r="L21" s="111">
        <v>10</v>
      </c>
      <c r="M21" s="46" t="s">
        <v>203</v>
      </c>
      <c r="N21" s="68" t="s">
        <v>458</v>
      </c>
      <c r="O21" s="113"/>
    </row>
    <row r="22" spans="1:15" ht="29.4" customHeight="1" thickTop="1" thickBot="1" x14ac:dyDescent="0.3">
      <c r="A22" s="67" t="s">
        <v>440</v>
      </c>
      <c r="B22" s="68" t="s">
        <v>456</v>
      </c>
      <c r="C22" s="68"/>
      <c r="D22" s="70"/>
      <c r="E22" s="68"/>
      <c r="F22" s="70"/>
      <c r="G22" s="68" t="s">
        <v>260</v>
      </c>
      <c r="H22" s="48">
        <f t="shared" si="2"/>
        <v>19</v>
      </c>
      <c r="I22" s="68"/>
      <c r="J22" s="70"/>
      <c r="K22" s="68"/>
      <c r="L22" s="111">
        <v>5</v>
      </c>
      <c r="M22" s="46" t="s">
        <v>203</v>
      </c>
      <c r="N22" s="68" t="s">
        <v>458</v>
      </c>
      <c r="O22" s="113"/>
    </row>
    <row r="23" spans="1:15" ht="29.4" customHeight="1" thickTop="1" thickBot="1" x14ac:dyDescent="0.3">
      <c r="A23" s="67" t="s">
        <v>441</v>
      </c>
      <c r="B23" s="68" t="s">
        <v>456</v>
      </c>
      <c r="C23" s="114"/>
      <c r="D23" s="127"/>
      <c r="E23" s="114"/>
      <c r="F23" s="127"/>
      <c r="G23" s="128">
        <v>0.75</v>
      </c>
      <c r="H23" s="48">
        <f t="shared" si="2"/>
        <v>19</v>
      </c>
      <c r="I23" s="128">
        <v>0.75</v>
      </c>
      <c r="J23" s="48">
        <f>ROUND(I23*25,2-LEN(INT(I23*25)))</f>
        <v>19</v>
      </c>
      <c r="K23" s="114"/>
      <c r="L23" s="114">
        <v>5</v>
      </c>
      <c r="M23" s="46" t="s">
        <v>203</v>
      </c>
      <c r="N23" s="129" t="s">
        <v>458</v>
      </c>
      <c r="O23" s="115"/>
    </row>
  </sheetData>
  <mergeCells count="22">
    <mergeCell ref="P2:W2"/>
    <mergeCell ref="P3:P4"/>
    <mergeCell ref="Q3:Q4"/>
    <mergeCell ref="R3:R4"/>
    <mergeCell ref="S3:S4"/>
    <mergeCell ref="T3:T4"/>
    <mergeCell ref="U3:U4"/>
    <mergeCell ref="V3:V4"/>
    <mergeCell ref="W3:W4"/>
    <mergeCell ref="M3:M4"/>
    <mergeCell ref="N3:N4"/>
    <mergeCell ref="A1:L1"/>
    <mergeCell ref="A2:O2"/>
    <mergeCell ref="A3:A4"/>
    <mergeCell ref="B3:B4"/>
    <mergeCell ref="O3:O4"/>
    <mergeCell ref="C3:D3"/>
    <mergeCell ref="E3:F3"/>
    <mergeCell ref="G3:H3"/>
    <mergeCell ref="I3:J3"/>
    <mergeCell ref="K3:K4"/>
    <mergeCell ref="L3:L4"/>
  </mergeCells>
  <printOptions horizontalCentered="1"/>
  <pageMargins left="0.25" right="0.25" top="1.5" bottom="0.75" header="1" footer="0.3"/>
  <pageSetup paperSize="3" scale="70" orientation="landscape" r:id="rId1"/>
  <headerFooter alignWithMargins="0">
    <oddHeader>&amp;C&amp;16&amp;A</oddHeader>
    <oddFooter>&amp;C&amp;16ISSUED
DECEMBER 2008&amp;R&amp;14&amp;F &amp;16&amp;A
16</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Z17"/>
  <sheetViews>
    <sheetView showGridLines="0" view="pageLayout" topLeftCell="A4" zoomScale="54" zoomScaleNormal="75" zoomScalePageLayoutView="54" workbookViewId="0">
      <selection activeCell="F15" sqref="F15"/>
    </sheetView>
  </sheetViews>
  <sheetFormatPr defaultColWidth="9.109375" defaultRowHeight="13.2" x14ac:dyDescent="0.25"/>
  <cols>
    <col min="1" max="5" width="17.109375" style="2" customWidth="1"/>
    <col min="6" max="7" width="11.6640625" style="2" customWidth="1"/>
    <col min="8" max="9" width="11.88671875" style="2" customWidth="1"/>
    <col min="10" max="10" width="11.5546875" style="2" customWidth="1"/>
    <col min="11" max="11" width="11.6640625" style="2" customWidth="1"/>
    <col min="12" max="15" width="11.88671875" style="2" customWidth="1"/>
    <col min="16" max="16" width="11.5546875" style="2" customWidth="1"/>
    <col min="17" max="17" width="11.6640625" style="2" customWidth="1"/>
    <col min="18" max="18" width="42.5546875" style="2" customWidth="1"/>
    <col min="19" max="19" width="12.6640625" style="2" customWidth="1"/>
    <col min="20" max="20" width="20.6640625" style="2" customWidth="1"/>
    <col min="21" max="22" width="12.6640625" style="2" customWidth="1"/>
    <col min="23" max="23" width="18.6640625" style="2" customWidth="1"/>
    <col min="24" max="24" width="16.6640625" style="2" customWidth="1"/>
    <col min="25" max="25" width="20.6640625" style="2" customWidth="1"/>
    <col min="26" max="26" width="8.6640625" style="2" customWidth="1"/>
    <col min="27" max="16384" width="9.109375" style="2"/>
  </cols>
  <sheetData>
    <row r="1" spans="1:26" ht="13.8" thickBot="1" x14ac:dyDescent="0.3">
      <c r="A1" s="143"/>
      <c r="B1" s="143"/>
      <c r="C1" s="143"/>
      <c r="D1" s="143"/>
      <c r="E1" s="143"/>
      <c r="F1" s="143"/>
      <c r="G1" s="143"/>
      <c r="H1" s="143"/>
      <c r="I1" s="143"/>
      <c r="J1" s="143"/>
      <c r="K1" s="143"/>
      <c r="L1" s="143"/>
      <c r="M1" s="143"/>
      <c r="N1" s="143"/>
      <c r="O1" s="143"/>
      <c r="P1" s="143"/>
      <c r="Q1" s="143"/>
      <c r="R1" s="143"/>
    </row>
    <row r="2" spans="1:26" s="26" customFormat="1" ht="33.75" customHeight="1" thickTop="1" thickBot="1" x14ac:dyDescent="0.3">
      <c r="A2" s="224" t="s">
        <v>11</v>
      </c>
      <c r="B2" s="225"/>
      <c r="C2" s="225"/>
      <c r="D2" s="225"/>
      <c r="E2" s="225"/>
      <c r="F2" s="225"/>
      <c r="G2" s="225"/>
      <c r="H2" s="225"/>
      <c r="I2" s="225"/>
      <c r="J2" s="225"/>
      <c r="K2" s="225"/>
      <c r="L2" s="225"/>
      <c r="M2" s="225"/>
      <c r="N2" s="225"/>
      <c r="O2" s="225"/>
      <c r="P2" s="225"/>
      <c r="Q2" s="225"/>
      <c r="R2" s="226"/>
      <c r="S2" s="146" t="s">
        <v>26</v>
      </c>
      <c r="T2" s="146"/>
      <c r="U2" s="146"/>
      <c r="V2" s="146"/>
      <c r="W2" s="146"/>
      <c r="X2" s="146"/>
      <c r="Y2" s="146"/>
      <c r="Z2" s="147"/>
    </row>
    <row r="3" spans="1:26" s="3" customFormat="1" ht="34.5" customHeight="1" x14ac:dyDescent="0.25">
      <c r="A3" s="227" t="s">
        <v>27</v>
      </c>
      <c r="B3" s="172" t="s">
        <v>7</v>
      </c>
      <c r="C3" s="172" t="s">
        <v>32</v>
      </c>
      <c r="D3" s="172" t="s">
        <v>29</v>
      </c>
      <c r="E3" s="172" t="s">
        <v>8</v>
      </c>
      <c r="F3" s="172" t="s">
        <v>54</v>
      </c>
      <c r="G3" s="172"/>
      <c r="H3" s="172" t="s">
        <v>82</v>
      </c>
      <c r="I3" s="172"/>
      <c r="J3" s="160" t="s">
        <v>398</v>
      </c>
      <c r="K3" s="161"/>
      <c r="L3" s="179" t="s">
        <v>399</v>
      </c>
      <c r="M3" s="237"/>
      <c r="N3" s="237"/>
      <c r="O3" s="237"/>
      <c r="P3" s="237"/>
      <c r="Q3" s="238"/>
      <c r="R3" s="223" t="s">
        <v>5</v>
      </c>
      <c r="S3" s="184" t="s">
        <v>3</v>
      </c>
      <c r="T3" s="150" t="s">
        <v>25</v>
      </c>
      <c r="U3" s="150" t="s">
        <v>33</v>
      </c>
      <c r="V3" s="150" t="s">
        <v>34</v>
      </c>
      <c r="W3" s="150" t="s">
        <v>35</v>
      </c>
      <c r="X3" s="150" t="s">
        <v>38</v>
      </c>
      <c r="Y3" s="150" t="s">
        <v>39</v>
      </c>
      <c r="Z3" s="152" t="s">
        <v>36</v>
      </c>
    </row>
    <row r="4" spans="1:26" s="3" customFormat="1" ht="35.25" customHeight="1" x14ac:dyDescent="0.25">
      <c r="A4" s="227"/>
      <c r="B4" s="172"/>
      <c r="C4" s="172"/>
      <c r="D4" s="172"/>
      <c r="E4" s="172"/>
      <c r="F4" s="172"/>
      <c r="G4" s="172"/>
      <c r="H4" s="172"/>
      <c r="I4" s="172"/>
      <c r="J4" s="220"/>
      <c r="K4" s="221"/>
      <c r="L4" s="164" t="s">
        <v>233</v>
      </c>
      <c r="M4" s="160" t="s">
        <v>217</v>
      </c>
      <c r="N4" s="201"/>
      <c r="O4" s="164" t="s">
        <v>48</v>
      </c>
      <c r="P4" s="172" t="s">
        <v>47</v>
      </c>
      <c r="Q4" s="172" t="s">
        <v>15</v>
      </c>
      <c r="R4" s="223"/>
      <c r="S4" s="185"/>
      <c r="T4" s="151"/>
      <c r="U4" s="151"/>
      <c r="V4" s="151"/>
      <c r="W4" s="151"/>
      <c r="X4" s="151"/>
      <c r="Y4" s="151"/>
      <c r="Z4" s="153"/>
    </row>
    <row r="5" spans="1:26" s="3" customFormat="1" ht="33.75" customHeight="1" thickBot="1" x14ac:dyDescent="0.3">
      <c r="A5" s="236"/>
      <c r="B5" s="164"/>
      <c r="C5" s="164"/>
      <c r="D5" s="164"/>
      <c r="E5" s="164"/>
      <c r="F5" s="98" t="s">
        <v>52</v>
      </c>
      <c r="G5" s="98" t="s">
        <v>53</v>
      </c>
      <c r="H5" s="98" t="s">
        <v>81</v>
      </c>
      <c r="I5" s="98" t="s">
        <v>61</v>
      </c>
      <c r="J5" s="98" t="s">
        <v>83</v>
      </c>
      <c r="K5" s="98" t="s">
        <v>84</v>
      </c>
      <c r="L5" s="190"/>
      <c r="M5" s="98" t="s">
        <v>4</v>
      </c>
      <c r="N5" s="98" t="s">
        <v>400</v>
      </c>
      <c r="O5" s="222"/>
      <c r="P5" s="164"/>
      <c r="Q5" s="164"/>
      <c r="R5" s="235"/>
      <c r="S5" s="239"/>
      <c r="T5" s="187"/>
      <c r="U5" s="187"/>
      <c r="V5" s="187"/>
      <c r="W5" s="187"/>
      <c r="X5" s="187"/>
      <c r="Y5" s="187"/>
      <c r="Z5" s="192"/>
    </row>
    <row r="6" spans="1:26" s="30" customFormat="1" ht="42.75" customHeight="1" thickTop="1" x14ac:dyDescent="0.25">
      <c r="A6" s="136" t="s">
        <v>9</v>
      </c>
      <c r="B6" s="137" t="s">
        <v>10</v>
      </c>
      <c r="C6" s="137" t="s">
        <v>79</v>
      </c>
      <c r="D6" s="68" t="s">
        <v>80</v>
      </c>
      <c r="E6" s="68" t="s">
        <v>462</v>
      </c>
      <c r="F6" s="138">
        <v>200</v>
      </c>
      <c r="G6" s="70">
        <f>ROUND(F6*3.785,2-LEN(INT(F6*3.785)))</f>
        <v>760</v>
      </c>
      <c r="H6" s="137" t="s">
        <v>231</v>
      </c>
      <c r="I6" s="70">
        <f>ROUND(H6*3.386,2-LEN(INT(H6*3.386)))</f>
        <v>64</v>
      </c>
      <c r="J6" s="137" t="s">
        <v>232</v>
      </c>
      <c r="K6" s="70">
        <f>ROUND(J6*0.472,2-LEN(INT(J6*0.472)))</f>
        <v>65</v>
      </c>
      <c r="L6" s="119">
        <v>3</v>
      </c>
      <c r="M6" s="137" t="s">
        <v>252</v>
      </c>
      <c r="N6" s="139">
        <f>ROUND(M6*0.746,2-LEN(INT(M6*0.746)))</f>
        <v>5.6</v>
      </c>
      <c r="O6" s="107">
        <v>3</v>
      </c>
      <c r="P6" s="72">
        <v>460</v>
      </c>
      <c r="Q6" s="72">
        <v>1750</v>
      </c>
      <c r="R6" s="140"/>
      <c r="S6" s="44"/>
      <c r="T6" s="37"/>
      <c r="U6" s="37"/>
      <c r="V6" s="37"/>
      <c r="W6" s="37"/>
      <c r="X6" s="37"/>
      <c r="Y6" s="37"/>
      <c r="Z6" s="38"/>
    </row>
    <row r="7" spans="1:26" s="30" customFormat="1" ht="42.75" customHeight="1" x14ac:dyDescent="0.25">
      <c r="A7" s="136"/>
      <c r="B7" s="137"/>
      <c r="C7" s="137"/>
      <c r="D7" s="68"/>
      <c r="E7" s="68"/>
      <c r="F7" s="138"/>
      <c r="G7" s="70"/>
      <c r="H7" s="137"/>
      <c r="I7" s="70"/>
      <c r="J7" s="137"/>
      <c r="K7" s="70"/>
      <c r="L7" s="119"/>
      <c r="M7" s="137"/>
      <c r="N7" s="139"/>
      <c r="O7" s="107"/>
      <c r="P7" s="72"/>
      <c r="Q7" s="72"/>
      <c r="R7" s="140"/>
      <c r="S7" s="75"/>
      <c r="T7" s="76"/>
      <c r="U7" s="76"/>
      <c r="V7" s="76"/>
      <c r="W7" s="76"/>
      <c r="X7" s="76"/>
      <c r="Y7" s="76"/>
      <c r="Z7" s="77"/>
    </row>
    <row r="8" spans="1:26" s="30" customFormat="1" ht="42.75" customHeight="1" x14ac:dyDescent="0.25">
      <c r="A8" s="136"/>
      <c r="B8" s="137"/>
      <c r="C8" s="137"/>
      <c r="D8" s="68"/>
      <c r="E8" s="68"/>
      <c r="F8" s="138"/>
      <c r="G8" s="70"/>
      <c r="H8" s="137"/>
      <c r="I8" s="70"/>
      <c r="J8" s="137"/>
      <c r="K8" s="70"/>
      <c r="L8" s="119"/>
      <c r="M8" s="137"/>
      <c r="N8" s="139"/>
      <c r="O8" s="107"/>
      <c r="P8" s="72"/>
      <c r="Q8" s="72"/>
      <c r="R8" s="140"/>
      <c r="S8" s="75"/>
      <c r="T8" s="76"/>
      <c r="U8" s="76"/>
      <c r="V8" s="76"/>
      <c r="W8" s="76"/>
      <c r="X8" s="76"/>
      <c r="Y8" s="76"/>
      <c r="Z8" s="77"/>
    </row>
    <row r="9" spans="1:26" s="30" customFormat="1" ht="42.75" customHeight="1" x14ac:dyDescent="0.25">
      <c r="A9" s="136"/>
      <c r="B9" s="137"/>
      <c r="C9" s="137"/>
      <c r="D9" s="68"/>
      <c r="E9" s="68"/>
      <c r="F9" s="138"/>
      <c r="G9" s="70"/>
      <c r="H9" s="137"/>
      <c r="I9" s="70"/>
      <c r="J9" s="137"/>
      <c r="K9" s="70"/>
      <c r="L9" s="119"/>
      <c r="M9" s="137"/>
      <c r="N9" s="139"/>
      <c r="O9" s="107"/>
      <c r="P9" s="72"/>
      <c r="Q9" s="72"/>
      <c r="R9" s="140"/>
      <c r="S9" s="75"/>
      <c r="T9" s="76"/>
      <c r="U9" s="76"/>
      <c r="V9" s="76"/>
      <c r="W9" s="76"/>
      <c r="X9" s="76"/>
      <c r="Y9" s="76"/>
      <c r="Z9" s="77"/>
    </row>
    <row r="10" spans="1:26" s="30" customFormat="1" ht="42.75" customHeight="1" x14ac:dyDescent="0.25">
      <c r="A10" s="136"/>
      <c r="B10" s="137"/>
      <c r="C10" s="137"/>
      <c r="D10" s="68"/>
      <c r="E10" s="68"/>
      <c r="F10" s="138"/>
      <c r="G10" s="70"/>
      <c r="H10" s="137"/>
      <c r="I10" s="70"/>
      <c r="J10" s="137"/>
      <c r="K10" s="70"/>
      <c r="L10" s="119"/>
      <c r="M10" s="137"/>
      <c r="N10" s="139"/>
      <c r="O10" s="107"/>
      <c r="P10" s="72"/>
      <c r="Q10" s="72"/>
      <c r="R10" s="140"/>
      <c r="S10" s="75"/>
      <c r="T10" s="76"/>
      <c r="U10" s="76"/>
      <c r="V10" s="76"/>
      <c r="W10" s="76"/>
      <c r="X10" s="76"/>
      <c r="Y10" s="76"/>
      <c r="Z10" s="77"/>
    </row>
    <row r="11" spans="1:26" s="30" customFormat="1" ht="42.75" customHeight="1" x14ac:dyDescent="0.25">
      <c r="A11" s="136"/>
      <c r="B11" s="137"/>
      <c r="C11" s="137"/>
      <c r="D11" s="68"/>
      <c r="E11" s="68"/>
      <c r="F11" s="138"/>
      <c r="G11" s="70"/>
      <c r="H11" s="137"/>
      <c r="I11" s="70"/>
      <c r="J11" s="137"/>
      <c r="K11" s="70"/>
      <c r="L11" s="119"/>
      <c r="M11" s="137"/>
      <c r="N11" s="139"/>
      <c r="O11" s="107"/>
      <c r="P11" s="72"/>
      <c r="Q11" s="72"/>
      <c r="R11" s="140"/>
      <c r="S11" s="75"/>
      <c r="T11" s="76"/>
      <c r="U11" s="76"/>
      <c r="V11" s="76"/>
      <c r="W11" s="76"/>
      <c r="X11" s="76"/>
      <c r="Y11" s="76"/>
      <c r="Z11" s="77"/>
    </row>
    <row r="12" spans="1:26" s="30" customFormat="1" ht="42.75" customHeight="1" thickBot="1" x14ac:dyDescent="0.3">
      <c r="A12" s="133"/>
      <c r="B12" s="132"/>
      <c r="C12" s="132"/>
      <c r="D12" s="132"/>
      <c r="E12" s="132"/>
      <c r="F12" s="132"/>
      <c r="G12" s="132"/>
      <c r="H12" s="132"/>
      <c r="I12" s="132"/>
      <c r="J12" s="132"/>
      <c r="K12" s="132"/>
      <c r="L12" s="132"/>
      <c r="M12" s="132"/>
      <c r="N12" s="132"/>
      <c r="O12" s="134"/>
      <c r="P12" s="134"/>
      <c r="Q12" s="132"/>
      <c r="R12" s="135"/>
      <c r="S12" s="45"/>
      <c r="T12" s="40"/>
      <c r="U12" s="40"/>
      <c r="V12" s="40"/>
      <c r="W12" s="40"/>
      <c r="X12" s="40"/>
      <c r="Y12" s="40"/>
      <c r="Z12" s="41"/>
    </row>
    <row r="13" spans="1:26" ht="15.9" customHeight="1" thickTop="1" x14ac:dyDescent="0.25">
      <c r="L13" s="131"/>
      <c r="M13" s="96"/>
    </row>
    <row r="14" spans="1:26" ht="15.6" x14ac:dyDescent="0.3">
      <c r="A14" s="109" t="s">
        <v>362</v>
      </c>
      <c r="L14" s="96"/>
      <c r="M14" s="96"/>
    </row>
    <row r="15" spans="1:26" ht="15.6" x14ac:dyDescent="0.3">
      <c r="A15" s="110" t="s">
        <v>402</v>
      </c>
    </row>
    <row r="16" spans="1:26" ht="15" x14ac:dyDescent="0.25">
      <c r="B16" s="110" t="s">
        <v>401</v>
      </c>
    </row>
    <row r="17" spans="2:2" ht="15" x14ac:dyDescent="0.25">
      <c r="B17" s="110" t="s">
        <v>403</v>
      </c>
    </row>
  </sheetData>
  <mergeCells count="26">
    <mergeCell ref="O4:O5"/>
    <mergeCell ref="Z3:Z5"/>
    <mergeCell ref="S2:Z2"/>
    <mergeCell ref="S3:S5"/>
    <mergeCell ref="T3:T5"/>
    <mergeCell ref="U3:U5"/>
    <mergeCell ref="V3:V5"/>
    <mergeCell ref="W3:W5"/>
    <mergeCell ref="X3:X5"/>
    <mergeCell ref="Y3:Y5"/>
    <mergeCell ref="B3:B5"/>
    <mergeCell ref="A1:R1"/>
    <mergeCell ref="A2:R2"/>
    <mergeCell ref="F3:G4"/>
    <mergeCell ref="R3:R5"/>
    <mergeCell ref="P4:P5"/>
    <mergeCell ref="Q4:Q5"/>
    <mergeCell ref="A3:A5"/>
    <mergeCell ref="C3:C5"/>
    <mergeCell ref="D3:D5"/>
    <mergeCell ref="E3:E5"/>
    <mergeCell ref="H3:I4"/>
    <mergeCell ref="J3:K4"/>
    <mergeCell ref="L3:Q3"/>
    <mergeCell ref="L4:L5"/>
    <mergeCell ref="M4:N4"/>
  </mergeCells>
  <phoneticPr fontId="1" type="noConversion"/>
  <printOptions horizontalCentered="1"/>
  <pageMargins left="0.25" right="0.25" top="1.5" bottom="0.75" header="1" footer="0.3"/>
  <pageSetup paperSize="3" scale="70" fitToWidth="2" orientation="landscape" r:id="rId1"/>
  <headerFooter alignWithMargins="0">
    <oddHeader>&amp;C&amp;16&amp;A</oddHeader>
    <oddFooter>&amp;C&amp;16ISSUED
DECEMBER 2006&amp;R&amp;14&amp;F &amp;16&amp;A
17</oddFooter>
  </headerFooter>
  <colBreaks count="1" manualBreakCount="1">
    <brk id="18" max="1048575" man="1"/>
  </colBreaks>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X12"/>
  <sheetViews>
    <sheetView showGridLines="0" view="pageLayout" topLeftCell="A4" zoomScale="62" zoomScaleNormal="70" zoomScalePageLayoutView="62" workbookViewId="0">
      <selection activeCell="A12" sqref="A6:P12"/>
    </sheetView>
  </sheetViews>
  <sheetFormatPr defaultColWidth="9.109375" defaultRowHeight="13.2" x14ac:dyDescent="0.25"/>
  <cols>
    <col min="1" max="1" width="17.109375" style="2" customWidth="1"/>
    <col min="2" max="5" width="17" style="2" customWidth="1"/>
    <col min="6" max="6" width="11.5546875" style="2" customWidth="1"/>
    <col min="7" max="9" width="11.6640625" style="2" customWidth="1"/>
    <col min="10" max="14" width="11.88671875" style="2" customWidth="1"/>
    <col min="15" max="15" width="11.6640625" style="2" customWidth="1"/>
    <col min="16" max="16" width="38" style="2" customWidth="1"/>
    <col min="17" max="17" width="12.6640625" style="2" customWidth="1"/>
    <col min="18" max="18" width="20.6640625" style="2" customWidth="1"/>
    <col min="19" max="20" width="12.6640625" style="2" customWidth="1"/>
    <col min="21" max="23" width="20.6640625" style="2" customWidth="1"/>
    <col min="24" max="24" width="8.6640625" style="2" customWidth="1"/>
    <col min="25" max="16384" width="9.109375" style="2"/>
  </cols>
  <sheetData>
    <row r="1" spans="1:24" ht="15.9" customHeight="1" thickBot="1" x14ac:dyDescent="0.3">
      <c r="A1" s="143"/>
      <c r="B1" s="143"/>
      <c r="C1" s="143"/>
      <c r="D1" s="143"/>
      <c r="E1" s="143"/>
      <c r="F1" s="143"/>
      <c r="G1" s="143"/>
      <c r="H1" s="143"/>
      <c r="I1" s="143"/>
      <c r="J1" s="143"/>
      <c r="K1" s="143"/>
      <c r="L1" s="143"/>
      <c r="M1" s="143"/>
      <c r="N1" s="143"/>
      <c r="O1" s="143"/>
    </row>
    <row r="2" spans="1:24" s="26" customFormat="1" ht="33.75" customHeight="1" thickBot="1" x14ac:dyDescent="0.3">
      <c r="A2" s="168" t="s">
        <v>211</v>
      </c>
      <c r="B2" s="169"/>
      <c r="C2" s="169"/>
      <c r="D2" s="169"/>
      <c r="E2" s="169"/>
      <c r="F2" s="169"/>
      <c r="G2" s="169"/>
      <c r="H2" s="169"/>
      <c r="I2" s="169"/>
      <c r="J2" s="169"/>
      <c r="K2" s="169"/>
      <c r="L2" s="169"/>
      <c r="M2" s="169"/>
      <c r="N2" s="169"/>
      <c r="O2" s="169"/>
      <c r="P2" s="170"/>
      <c r="Q2" s="145" t="s">
        <v>26</v>
      </c>
      <c r="R2" s="146"/>
      <c r="S2" s="146"/>
      <c r="T2" s="146"/>
      <c r="U2" s="146"/>
      <c r="V2" s="146"/>
      <c r="W2" s="146"/>
      <c r="X2" s="147"/>
    </row>
    <row r="3" spans="1:24" s="3" customFormat="1" ht="33.75" customHeight="1" x14ac:dyDescent="0.25">
      <c r="A3" s="162" t="s">
        <v>27</v>
      </c>
      <c r="B3" s="164" t="s">
        <v>7</v>
      </c>
      <c r="C3" s="164" t="s">
        <v>32</v>
      </c>
      <c r="D3" s="164" t="s">
        <v>29</v>
      </c>
      <c r="E3" s="164" t="s">
        <v>14</v>
      </c>
      <c r="F3" s="172" t="s">
        <v>44</v>
      </c>
      <c r="G3" s="172"/>
      <c r="H3" s="172" t="s">
        <v>100</v>
      </c>
      <c r="I3" s="172"/>
      <c r="J3" s="172" t="s">
        <v>101</v>
      </c>
      <c r="K3" s="172"/>
      <c r="L3" s="160" t="s">
        <v>404</v>
      </c>
      <c r="M3" s="161"/>
      <c r="N3" s="172" t="s">
        <v>103</v>
      </c>
      <c r="O3" s="172"/>
      <c r="P3" s="166" t="s">
        <v>5</v>
      </c>
      <c r="Q3" s="148" t="s">
        <v>3</v>
      </c>
      <c r="R3" s="150" t="s">
        <v>25</v>
      </c>
      <c r="S3" s="150" t="s">
        <v>33</v>
      </c>
      <c r="T3" s="150" t="s">
        <v>34</v>
      </c>
      <c r="U3" s="150" t="s">
        <v>35</v>
      </c>
      <c r="V3" s="150" t="s">
        <v>38</v>
      </c>
      <c r="W3" s="150" t="s">
        <v>39</v>
      </c>
      <c r="X3" s="152" t="s">
        <v>36</v>
      </c>
    </row>
    <row r="4" spans="1:24" s="3" customFormat="1" ht="33.75" customHeight="1" x14ac:dyDescent="0.25">
      <c r="A4" s="189"/>
      <c r="B4" s="190"/>
      <c r="C4" s="190"/>
      <c r="D4" s="190"/>
      <c r="E4" s="190"/>
      <c r="F4" s="172"/>
      <c r="G4" s="172"/>
      <c r="H4" s="172"/>
      <c r="I4" s="172"/>
      <c r="J4" s="172"/>
      <c r="K4" s="172"/>
      <c r="L4" s="212"/>
      <c r="M4" s="213"/>
      <c r="N4" s="172"/>
      <c r="O4" s="172"/>
      <c r="P4" s="210"/>
      <c r="Q4" s="149"/>
      <c r="R4" s="151"/>
      <c r="S4" s="151"/>
      <c r="T4" s="151"/>
      <c r="U4" s="151"/>
      <c r="V4" s="151"/>
      <c r="W4" s="151"/>
      <c r="X4" s="153"/>
    </row>
    <row r="5" spans="1:24" s="3" customFormat="1" ht="31.5" customHeight="1" thickBot="1" x14ac:dyDescent="0.3">
      <c r="A5" s="163"/>
      <c r="B5" s="165"/>
      <c r="C5" s="165"/>
      <c r="D5" s="165"/>
      <c r="E5" s="165"/>
      <c r="F5" s="34" t="s">
        <v>98</v>
      </c>
      <c r="G5" s="34" t="s">
        <v>99</v>
      </c>
      <c r="H5" s="34" t="s">
        <v>59</v>
      </c>
      <c r="I5" s="34" t="s">
        <v>61</v>
      </c>
      <c r="J5" s="34" t="s">
        <v>102</v>
      </c>
      <c r="K5" s="34" t="s">
        <v>41</v>
      </c>
      <c r="L5" s="89" t="s">
        <v>59</v>
      </c>
      <c r="M5" s="89" t="s">
        <v>61</v>
      </c>
      <c r="N5" s="34" t="s">
        <v>40</v>
      </c>
      <c r="O5" s="34" t="s">
        <v>41</v>
      </c>
      <c r="P5" s="167"/>
      <c r="Q5" s="188"/>
      <c r="R5" s="187"/>
      <c r="S5" s="187"/>
      <c r="T5" s="187"/>
      <c r="U5" s="187"/>
      <c r="V5" s="187"/>
      <c r="W5" s="187"/>
      <c r="X5" s="192"/>
    </row>
    <row r="6" spans="1:24" s="28" customFormat="1" ht="43.5" customHeight="1" thickTop="1" x14ac:dyDescent="0.25">
      <c r="A6" s="104" t="s">
        <v>277</v>
      </c>
      <c r="B6" s="46" t="s">
        <v>278</v>
      </c>
      <c r="C6" s="46" t="s">
        <v>463</v>
      </c>
      <c r="D6" s="46" t="s">
        <v>279</v>
      </c>
      <c r="E6" s="46" t="s">
        <v>280</v>
      </c>
      <c r="F6" s="46" t="s">
        <v>281</v>
      </c>
      <c r="G6" s="48">
        <f>ROUND(F6*28.32,2-LEN(INT(F6*28.32)))</f>
        <v>340000</v>
      </c>
      <c r="H6" s="46" t="s">
        <v>301</v>
      </c>
      <c r="I6" s="48">
        <f>ROUND(H6*6.9,2-LEN(INT(H6*6.9)))</f>
        <v>210</v>
      </c>
      <c r="J6" s="46" t="s">
        <v>282</v>
      </c>
      <c r="K6" s="48">
        <f>ROUND(J6*25,2-LEN(INT(J6*25)))</f>
        <v>50</v>
      </c>
      <c r="L6" s="106">
        <v>5</v>
      </c>
      <c r="M6" s="48">
        <f>ROUND(L6*6.9,2-LEN(INT(L6*6.9)))</f>
        <v>35</v>
      </c>
      <c r="N6" s="46" t="s">
        <v>284</v>
      </c>
      <c r="O6" s="48">
        <f>ROUND(N6*25,2-LEN(INT(N6*25)))</f>
        <v>100</v>
      </c>
      <c r="P6" s="118" t="s">
        <v>236</v>
      </c>
      <c r="Q6" s="36"/>
      <c r="R6" s="37"/>
      <c r="S6" s="37"/>
      <c r="T6" s="37"/>
      <c r="U6" s="37"/>
      <c r="V6" s="37"/>
      <c r="W6" s="37"/>
      <c r="X6" s="38"/>
    </row>
    <row r="7" spans="1:24" s="28" customFormat="1" ht="43.5" customHeight="1" x14ac:dyDescent="0.25">
      <c r="A7" s="67"/>
      <c r="B7" s="68"/>
      <c r="C7" s="68"/>
      <c r="D7" s="68"/>
      <c r="E7" s="68"/>
      <c r="F7" s="68"/>
      <c r="G7" s="70"/>
      <c r="H7" s="68"/>
      <c r="I7" s="70"/>
      <c r="J7" s="68"/>
      <c r="K7" s="70"/>
      <c r="L7" s="108"/>
      <c r="M7" s="70"/>
      <c r="N7" s="68"/>
      <c r="O7" s="70"/>
      <c r="P7" s="73"/>
      <c r="Q7" s="116"/>
      <c r="R7" s="76"/>
      <c r="S7" s="76"/>
      <c r="T7" s="76"/>
      <c r="U7" s="76"/>
      <c r="V7" s="76"/>
      <c r="W7" s="76"/>
      <c r="X7" s="77"/>
    </row>
    <row r="8" spans="1:24" s="28" customFormat="1" ht="43.5" customHeight="1" x14ac:dyDescent="0.25">
      <c r="A8" s="67"/>
      <c r="B8" s="68"/>
      <c r="C8" s="68"/>
      <c r="D8" s="68"/>
      <c r="E8" s="68"/>
      <c r="F8" s="68"/>
      <c r="G8" s="70"/>
      <c r="H8" s="68"/>
      <c r="I8" s="70"/>
      <c r="J8" s="68"/>
      <c r="K8" s="70"/>
      <c r="L8" s="108"/>
      <c r="M8" s="70"/>
      <c r="N8" s="68"/>
      <c r="O8" s="70"/>
      <c r="P8" s="73"/>
      <c r="Q8" s="116"/>
      <c r="R8" s="76"/>
      <c r="S8" s="76"/>
      <c r="T8" s="76"/>
      <c r="U8" s="76"/>
      <c r="V8" s="76"/>
      <c r="W8" s="76"/>
      <c r="X8" s="77"/>
    </row>
    <row r="9" spans="1:24" s="28" customFormat="1" ht="43.5" customHeight="1" x14ac:dyDescent="0.25">
      <c r="A9" s="67"/>
      <c r="B9" s="68"/>
      <c r="C9" s="68"/>
      <c r="D9" s="68"/>
      <c r="E9" s="68"/>
      <c r="F9" s="68"/>
      <c r="G9" s="70"/>
      <c r="H9" s="68"/>
      <c r="I9" s="70"/>
      <c r="J9" s="68"/>
      <c r="K9" s="70"/>
      <c r="L9" s="108"/>
      <c r="M9" s="70"/>
      <c r="N9" s="68"/>
      <c r="O9" s="70"/>
      <c r="P9" s="73"/>
      <c r="Q9" s="116"/>
      <c r="R9" s="76"/>
      <c r="S9" s="76"/>
      <c r="T9" s="76"/>
      <c r="U9" s="76"/>
      <c r="V9" s="76"/>
      <c r="W9" s="76"/>
      <c r="X9" s="77"/>
    </row>
    <row r="10" spans="1:24" s="28" customFormat="1" ht="43.5" customHeight="1" x14ac:dyDescent="0.25">
      <c r="A10" s="67"/>
      <c r="B10" s="68"/>
      <c r="C10" s="68"/>
      <c r="D10" s="68"/>
      <c r="E10" s="68"/>
      <c r="F10" s="68"/>
      <c r="G10" s="70"/>
      <c r="H10" s="68"/>
      <c r="I10" s="70"/>
      <c r="J10" s="68"/>
      <c r="K10" s="70"/>
      <c r="L10" s="108"/>
      <c r="M10" s="70"/>
      <c r="N10" s="68"/>
      <c r="O10" s="70"/>
      <c r="P10" s="73"/>
      <c r="Q10" s="116"/>
      <c r="R10" s="76"/>
      <c r="S10" s="76"/>
      <c r="T10" s="76"/>
      <c r="U10" s="76"/>
      <c r="V10" s="76"/>
      <c r="W10" s="76"/>
      <c r="X10" s="77"/>
    </row>
    <row r="11" spans="1:24" s="28" customFormat="1" ht="43.5" customHeight="1" x14ac:dyDescent="0.25">
      <c r="A11" s="67"/>
      <c r="B11" s="68"/>
      <c r="C11" s="68"/>
      <c r="D11" s="68"/>
      <c r="E11" s="68"/>
      <c r="F11" s="68"/>
      <c r="G11" s="70"/>
      <c r="H11" s="68"/>
      <c r="I11" s="70"/>
      <c r="J11" s="68"/>
      <c r="K11" s="70"/>
      <c r="L11" s="108"/>
      <c r="M11" s="70"/>
      <c r="N11" s="68"/>
      <c r="O11" s="70"/>
      <c r="P11" s="73"/>
      <c r="Q11" s="116"/>
      <c r="R11" s="76"/>
      <c r="S11" s="76"/>
      <c r="T11" s="76"/>
      <c r="U11" s="76"/>
      <c r="V11" s="76"/>
      <c r="W11" s="76"/>
      <c r="X11" s="77"/>
    </row>
    <row r="12" spans="1:24" s="28" customFormat="1" ht="43.5" customHeight="1" thickBot="1" x14ac:dyDescent="0.3">
      <c r="A12" s="47"/>
      <c r="B12" s="42"/>
      <c r="C12" s="42"/>
      <c r="D12" s="42"/>
      <c r="E12" s="42"/>
      <c r="F12" s="42"/>
      <c r="G12" s="42"/>
      <c r="H12" s="42"/>
      <c r="I12" s="42"/>
      <c r="J12" s="42"/>
      <c r="K12" s="42"/>
      <c r="L12" s="42"/>
      <c r="M12" s="42"/>
      <c r="N12" s="42"/>
      <c r="O12" s="42"/>
      <c r="P12" s="49"/>
      <c r="Q12" s="39"/>
      <c r="R12" s="40"/>
      <c r="S12" s="40"/>
      <c r="T12" s="40"/>
      <c r="U12" s="40"/>
      <c r="V12" s="40"/>
      <c r="W12" s="40"/>
      <c r="X12" s="41"/>
    </row>
  </sheetData>
  <mergeCells count="22">
    <mergeCell ref="W3:W5"/>
    <mergeCell ref="X3:X5"/>
    <mergeCell ref="N3:O4"/>
    <mergeCell ref="P3:P5"/>
    <mergeCell ref="A1:O1"/>
    <mergeCell ref="A2:P2"/>
    <mergeCell ref="A3:A5"/>
    <mergeCell ref="B3:B5"/>
    <mergeCell ref="C3:C5"/>
    <mergeCell ref="D3:D5"/>
    <mergeCell ref="E3:E5"/>
    <mergeCell ref="F3:G4"/>
    <mergeCell ref="H3:I4"/>
    <mergeCell ref="J3:K4"/>
    <mergeCell ref="Q2:X2"/>
    <mergeCell ref="Q3:Q5"/>
    <mergeCell ref="L3:M4"/>
    <mergeCell ref="S3:S5"/>
    <mergeCell ref="T3:T5"/>
    <mergeCell ref="U3:U5"/>
    <mergeCell ref="V3:V5"/>
    <mergeCell ref="R3:R5"/>
  </mergeCells>
  <printOptions horizontalCentered="1"/>
  <pageMargins left="0.25" right="0.25" top="1.5" bottom="0.75" header="1" footer="0.3"/>
  <pageSetup paperSize="3" scale="70" orientation="landscape" r:id="rId1"/>
  <headerFooter>
    <oddHeader>&amp;C&amp;16&amp;A</oddHeader>
    <oddFooter>&amp;C&amp;16ISSUED
DECEMBER 2008&amp;R&amp;14&amp;F &amp;16&amp;A
18</oddFooter>
  </headerFooter>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P14"/>
  <sheetViews>
    <sheetView showGridLines="0" view="pageLayout" zoomScale="62" zoomScaleNormal="55" zoomScalePageLayoutView="62" workbookViewId="0">
      <selection activeCell="H8" sqref="H8"/>
    </sheetView>
  </sheetViews>
  <sheetFormatPr defaultColWidth="9.109375" defaultRowHeight="13.2" x14ac:dyDescent="0.25"/>
  <cols>
    <col min="1" max="2" width="17" style="2" customWidth="1"/>
    <col min="3" max="3" width="17.109375" style="2" customWidth="1"/>
    <col min="4" max="7" width="11.6640625" style="2" customWidth="1"/>
    <col min="8" max="8" width="66.5546875" style="2" customWidth="1"/>
    <col min="9" max="9" width="12.6640625" style="2" customWidth="1"/>
    <col min="10" max="10" width="20.6640625" style="2" customWidth="1"/>
    <col min="11" max="12" width="12.6640625" style="2" customWidth="1"/>
    <col min="13" max="13" width="20.6640625" style="2" customWidth="1"/>
    <col min="14" max="14" width="16.6640625" style="2" customWidth="1"/>
    <col min="15" max="15" width="20.6640625" style="2" customWidth="1"/>
    <col min="16" max="16" width="8.6640625" style="2" customWidth="1"/>
    <col min="17" max="16384" width="9.109375" style="2"/>
  </cols>
  <sheetData>
    <row r="1" spans="1:16" ht="13.8" thickBot="1" x14ac:dyDescent="0.3">
      <c r="A1" s="159"/>
      <c r="B1" s="159"/>
      <c r="C1" s="159"/>
      <c r="D1" s="159"/>
      <c r="E1" s="159"/>
      <c r="F1" s="159"/>
      <c r="G1" s="159"/>
      <c r="H1" s="159"/>
    </row>
    <row r="2" spans="1:16" s="26" customFormat="1" ht="24" customHeight="1" thickBot="1" x14ac:dyDescent="0.3">
      <c r="A2" s="154" t="s">
        <v>16</v>
      </c>
      <c r="B2" s="155"/>
      <c r="C2" s="155"/>
      <c r="D2" s="156"/>
      <c r="E2" s="156"/>
      <c r="F2" s="156"/>
      <c r="G2" s="156"/>
      <c r="H2" s="157"/>
      <c r="I2" s="145" t="s">
        <v>26</v>
      </c>
      <c r="J2" s="146"/>
      <c r="K2" s="146"/>
      <c r="L2" s="146"/>
      <c r="M2" s="146"/>
      <c r="N2" s="146"/>
      <c r="O2" s="146"/>
      <c r="P2" s="147"/>
    </row>
    <row r="3" spans="1:16" s="3" customFormat="1" ht="53.25" customHeight="1" x14ac:dyDescent="0.25">
      <c r="A3" s="162" t="s">
        <v>27</v>
      </c>
      <c r="B3" s="164" t="s">
        <v>7</v>
      </c>
      <c r="C3" s="164" t="s">
        <v>85</v>
      </c>
      <c r="D3" s="164" t="s">
        <v>17</v>
      </c>
      <c r="E3" s="164" t="s">
        <v>18</v>
      </c>
      <c r="F3" s="160" t="s">
        <v>56</v>
      </c>
      <c r="G3" s="161"/>
      <c r="H3" s="166" t="s">
        <v>5</v>
      </c>
      <c r="I3" s="148" t="s">
        <v>3</v>
      </c>
      <c r="J3" s="150" t="s">
        <v>25</v>
      </c>
      <c r="K3" s="150" t="s">
        <v>33</v>
      </c>
      <c r="L3" s="150" t="s">
        <v>34</v>
      </c>
      <c r="M3" s="150" t="s">
        <v>35</v>
      </c>
      <c r="N3" s="150" t="s">
        <v>38</v>
      </c>
      <c r="O3" s="150" t="s">
        <v>39</v>
      </c>
      <c r="P3" s="152" t="s">
        <v>36</v>
      </c>
    </row>
    <row r="4" spans="1:16" s="3" customFormat="1" ht="23.25" customHeight="1" thickBot="1" x14ac:dyDescent="0.3">
      <c r="A4" s="163"/>
      <c r="B4" s="165"/>
      <c r="C4" s="165"/>
      <c r="D4" s="165"/>
      <c r="E4" s="165"/>
      <c r="F4" s="34" t="s">
        <v>40</v>
      </c>
      <c r="G4" s="13" t="s">
        <v>41</v>
      </c>
      <c r="H4" s="167"/>
      <c r="I4" s="149"/>
      <c r="J4" s="151"/>
      <c r="K4" s="151"/>
      <c r="L4" s="151"/>
      <c r="M4" s="151"/>
      <c r="N4" s="151"/>
      <c r="O4" s="151"/>
      <c r="P4" s="153"/>
    </row>
    <row r="5" spans="1:16" s="29" customFormat="1" ht="26.25" customHeight="1" thickTop="1" x14ac:dyDescent="0.25">
      <c r="A5" s="104" t="s">
        <v>86</v>
      </c>
      <c r="B5" s="46" t="s">
        <v>235</v>
      </c>
      <c r="C5" s="46" t="s">
        <v>87</v>
      </c>
      <c r="D5" s="46" t="s">
        <v>19</v>
      </c>
      <c r="E5" s="46" t="s">
        <v>20</v>
      </c>
      <c r="F5" s="117">
        <v>1.1000000000000001</v>
      </c>
      <c r="G5" s="48">
        <f>ROUND(F5*25,2-LEN(INT(F5*25)))</f>
        <v>28</v>
      </c>
      <c r="H5" s="118" t="s">
        <v>21</v>
      </c>
      <c r="I5" s="36"/>
      <c r="J5" s="37"/>
      <c r="K5" s="37"/>
      <c r="L5" s="37"/>
      <c r="M5" s="37"/>
      <c r="N5" s="37"/>
      <c r="O5" s="37"/>
      <c r="P5" s="38"/>
    </row>
    <row r="6" spans="1:16" s="29" customFormat="1" ht="26.25" customHeight="1" x14ac:dyDescent="0.25">
      <c r="A6" s="67"/>
      <c r="B6" s="68"/>
      <c r="C6" s="68"/>
      <c r="D6" s="68"/>
      <c r="E6" s="68"/>
      <c r="F6" s="69"/>
      <c r="G6" s="70"/>
      <c r="H6" s="73"/>
      <c r="I6" s="116"/>
      <c r="J6" s="76"/>
      <c r="K6" s="76"/>
      <c r="L6" s="76"/>
      <c r="M6" s="76"/>
      <c r="N6" s="76"/>
      <c r="O6" s="76"/>
      <c r="P6" s="77"/>
    </row>
    <row r="7" spans="1:16" s="29" customFormat="1" ht="26.25" customHeight="1" x14ac:dyDescent="0.25">
      <c r="A7" s="67"/>
      <c r="B7" s="68"/>
      <c r="C7" s="68"/>
      <c r="D7" s="68"/>
      <c r="E7" s="68"/>
      <c r="F7" s="69"/>
      <c r="G7" s="70"/>
      <c r="H7" s="73"/>
      <c r="I7" s="116"/>
      <c r="J7" s="76"/>
      <c r="K7" s="76"/>
      <c r="L7" s="76"/>
      <c r="M7" s="76"/>
      <c r="N7" s="76"/>
      <c r="O7" s="76"/>
      <c r="P7" s="77"/>
    </row>
    <row r="8" spans="1:16" s="29" customFormat="1" ht="26.25" customHeight="1" x14ac:dyDescent="0.25">
      <c r="A8" s="67"/>
      <c r="B8" s="68"/>
      <c r="C8" s="68"/>
      <c r="D8" s="68"/>
      <c r="E8" s="68"/>
      <c r="F8" s="69"/>
      <c r="G8" s="70"/>
      <c r="H8" s="73"/>
      <c r="I8" s="116"/>
      <c r="J8" s="76"/>
      <c r="K8" s="76"/>
      <c r="L8" s="76"/>
      <c r="M8" s="76"/>
      <c r="N8" s="76"/>
      <c r="O8" s="76"/>
      <c r="P8" s="77"/>
    </row>
    <row r="9" spans="1:16" s="29" customFormat="1" ht="26.25" customHeight="1" x14ac:dyDescent="0.25">
      <c r="A9" s="67"/>
      <c r="B9" s="68"/>
      <c r="C9" s="68"/>
      <c r="D9" s="68"/>
      <c r="E9" s="68"/>
      <c r="F9" s="69"/>
      <c r="G9" s="70"/>
      <c r="H9" s="73"/>
      <c r="I9" s="116"/>
      <c r="J9" s="76"/>
      <c r="K9" s="76"/>
      <c r="L9" s="76"/>
      <c r="M9" s="76"/>
      <c r="N9" s="76"/>
      <c r="O9" s="76"/>
      <c r="P9" s="77"/>
    </row>
    <row r="10" spans="1:16" s="29" customFormat="1" ht="26.25" customHeight="1" x14ac:dyDescent="0.25">
      <c r="A10" s="67"/>
      <c r="B10" s="68"/>
      <c r="C10" s="68"/>
      <c r="D10" s="68"/>
      <c r="E10" s="68"/>
      <c r="F10" s="69"/>
      <c r="G10" s="70"/>
      <c r="H10" s="73"/>
      <c r="I10" s="116"/>
      <c r="J10" s="76"/>
      <c r="K10" s="76"/>
      <c r="L10" s="76"/>
      <c r="M10" s="76"/>
      <c r="N10" s="76"/>
      <c r="O10" s="76"/>
      <c r="P10" s="77"/>
    </row>
    <row r="11" spans="1:16" s="4" customFormat="1" ht="26.25" customHeight="1" thickBot="1" x14ac:dyDescent="0.3">
      <c r="A11" s="9"/>
      <c r="B11" s="10"/>
      <c r="C11" s="10"/>
      <c r="D11" s="10"/>
      <c r="E11" s="10"/>
      <c r="F11" s="10"/>
      <c r="G11" s="10"/>
      <c r="H11" s="6"/>
      <c r="I11" s="39"/>
      <c r="J11" s="40"/>
      <c r="K11" s="40"/>
      <c r="L11" s="40"/>
      <c r="M11" s="40"/>
      <c r="N11" s="40"/>
      <c r="O11" s="40"/>
      <c r="P11" s="41"/>
    </row>
    <row r="12" spans="1:16" s="33" customFormat="1" ht="15.9" customHeight="1" x14ac:dyDescent="0.3"/>
    <row r="13" spans="1:16" s="1" customFormat="1" ht="15.9" customHeight="1" x14ac:dyDescent="0.3">
      <c r="A13" s="11" t="s">
        <v>6</v>
      </c>
      <c r="B13" s="11"/>
      <c r="C13" s="11"/>
      <c r="I13" s="33"/>
      <c r="J13" s="33"/>
      <c r="K13" s="33"/>
      <c r="L13" s="33"/>
      <c r="M13" s="33"/>
      <c r="N13" s="33"/>
      <c r="O13" s="33"/>
      <c r="P13" s="33"/>
    </row>
    <row r="14" spans="1:16" s="8" customFormat="1" ht="96" customHeight="1" x14ac:dyDescent="0.3">
      <c r="A14" s="158" t="s">
        <v>361</v>
      </c>
      <c r="B14" s="158"/>
      <c r="C14" s="158"/>
      <c r="D14" s="158"/>
      <c r="E14" s="158"/>
      <c r="F14" s="158"/>
      <c r="G14" s="158"/>
      <c r="H14" s="158"/>
      <c r="I14" s="33"/>
      <c r="J14" s="33"/>
      <c r="K14" s="33"/>
      <c r="L14" s="33"/>
      <c r="M14" s="33"/>
      <c r="N14" s="33"/>
      <c r="O14" s="33"/>
      <c r="P14" s="33"/>
    </row>
  </sheetData>
  <mergeCells count="19">
    <mergeCell ref="A2:H2"/>
    <mergeCell ref="A14:H14"/>
    <mergeCell ref="A1:H1"/>
    <mergeCell ref="F3:G3"/>
    <mergeCell ref="A3:A4"/>
    <mergeCell ref="B3:B4"/>
    <mergeCell ref="C3:C4"/>
    <mergeCell ref="D3:D4"/>
    <mergeCell ref="E3:E4"/>
    <mergeCell ref="H3:H4"/>
    <mergeCell ref="I2:P2"/>
    <mergeCell ref="I3:I4"/>
    <mergeCell ref="J3:J4"/>
    <mergeCell ref="K3:K4"/>
    <mergeCell ref="L3:L4"/>
    <mergeCell ref="M3:M4"/>
    <mergeCell ref="N3:N4"/>
    <mergeCell ref="O3:O4"/>
    <mergeCell ref="P3:P4"/>
  </mergeCells>
  <phoneticPr fontId="1" type="noConversion"/>
  <printOptions horizontalCentered="1"/>
  <pageMargins left="0.25" right="0.25" top="1.5" bottom="0.75" header="1" footer="0.3"/>
  <pageSetup scale="70" orientation="landscape" r:id="rId1"/>
  <headerFooter alignWithMargins="0">
    <oddHeader>&amp;C&amp;16&amp;A</oddHeader>
    <oddFooter>&amp;C&amp;16Issued
December 2008&amp;R&amp;16        &amp;14&amp;F&amp;16 &amp;A
1</oddFooter>
  </headerFooter>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Y11"/>
  <sheetViews>
    <sheetView showGridLines="0" view="pageLayout" zoomScale="51" zoomScaleNormal="80" zoomScalePageLayoutView="51" workbookViewId="0">
      <selection activeCell="L7" sqref="L7"/>
    </sheetView>
  </sheetViews>
  <sheetFormatPr defaultColWidth="9.109375" defaultRowHeight="13.2" x14ac:dyDescent="0.25"/>
  <cols>
    <col min="1" max="1" width="17.109375" style="2" customWidth="1"/>
    <col min="2" max="2" width="17" style="2" customWidth="1"/>
    <col min="3" max="8" width="11.88671875" style="2" customWidth="1"/>
    <col min="9" max="12" width="11.6640625" style="2" customWidth="1"/>
    <col min="13" max="14" width="11.88671875" style="2" customWidth="1"/>
    <col min="15" max="16" width="11.6640625" style="2" customWidth="1"/>
    <col min="17" max="17" width="35.33203125" style="2" customWidth="1"/>
    <col min="18" max="18" width="12.6640625" style="2" customWidth="1"/>
    <col min="19" max="19" width="20.6640625" style="2" customWidth="1"/>
    <col min="20" max="21" width="12.6640625" style="2" customWidth="1"/>
    <col min="22" max="24" width="20.6640625" style="2" customWidth="1"/>
    <col min="25" max="25" width="8.6640625" style="2" customWidth="1"/>
    <col min="26" max="16384" width="9.109375" style="2"/>
  </cols>
  <sheetData>
    <row r="1" spans="1:25" ht="15.9" customHeight="1" thickBot="1" x14ac:dyDescent="0.3">
      <c r="A1" s="143"/>
      <c r="B1" s="143"/>
      <c r="C1" s="143"/>
      <c r="D1" s="143"/>
      <c r="E1" s="143"/>
      <c r="F1" s="143"/>
      <c r="G1" s="143"/>
      <c r="H1" s="143"/>
      <c r="I1" s="143"/>
      <c r="J1" s="143"/>
      <c r="K1" s="143"/>
      <c r="L1" s="143"/>
      <c r="M1" s="143"/>
      <c r="N1" s="143"/>
      <c r="O1" s="143"/>
      <c r="P1" s="143"/>
    </row>
    <row r="2" spans="1:25" s="26" customFormat="1" ht="34.5" customHeight="1" thickBot="1" x14ac:dyDescent="0.3">
      <c r="A2" s="168" t="s">
        <v>196</v>
      </c>
      <c r="B2" s="169"/>
      <c r="C2" s="169"/>
      <c r="D2" s="169"/>
      <c r="E2" s="169"/>
      <c r="F2" s="169"/>
      <c r="G2" s="169"/>
      <c r="H2" s="169"/>
      <c r="I2" s="169"/>
      <c r="J2" s="169"/>
      <c r="K2" s="169"/>
      <c r="L2" s="169"/>
      <c r="M2" s="169"/>
      <c r="N2" s="169"/>
      <c r="O2" s="169"/>
      <c r="P2" s="169"/>
      <c r="Q2" s="170"/>
      <c r="R2" s="145" t="s">
        <v>26</v>
      </c>
      <c r="S2" s="146"/>
      <c r="T2" s="146"/>
      <c r="U2" s="146"/>
      <c r="V2" s="146"/>
      <c r="W2" s="146"/>
      <c r="X2" s="146"/>
      <c r="Y2" s="147"/>
    </row>
    <row r="3" spans="1:25" s="3" customFormat="1" ht="34.5" customHeight="1" x14ac:dyDescent="0.25">
      <c r="A3" s="162" t="s">
        <v>27</v>
      </c>
      <c r="B3" s="164" t="s">
        <v>115</v>
      </c>
      <c r="C3" s="160" t="s">
        <v>197</v>
      </c>
      <c r="D3" s="161"/>
      <c r="E3" s="160" t="s">
        <v>200</v>
      </c>
      <c r="F3" s="161"/>
      <c r="G3" s="160" t="s">
        <v>198</v>
      </c>
      <c r="H3" s="161"/>
      <c r="I3" s="160" t="s">
        <v>66</v>
      </c>
      <c r="J3" s="161"/>
      <c r="K3" s="160" t="s">
        <v>228</v>
      </c>
      <c r="L3" s="161"/>
      <c r="M3" s="160" t="s">
        <v>229</v>
      </c>
      <c r="N3" s="161"/>
      <c r="O3" s="160" t="s">
        <v>195</v>
      </c>
      <c r="P3" s="161"/>
      <c r="Q3" s="166" t="s">
        <v>5</v>
      </c>
      <c r="R3" s="148" t="s">
        <v>3</v>
      </c>
      <c r="S3" s="150" t="s">
        <v>25</v>
      </c>
      <c r="T3" s="150" t="s">
        <v>33</v>
      </c>
      <c r="U3" s="150" t="s">
        <v>34</v>
      </c>
      <c r="V3" s="150" t="s">
        <v>35</v>
      </c>
      <c r="W3" s="150" t="s">
        <v>38</v>
      </c>
      <c r="X3" s="150" t="s">
        <v>39</v>
      </c>
      <c r="Y3" s="152" t="s">
        <v>36</v>
      </c>
    </row>
    <row r="4" spans="1:25" s="3" customFormat="1" ht="33.75" customHeight="1" thickBot="1" x14ac:dyDescent="0.3">
      <c r="A4" s="163"/>
      <c r="B4" s="165"/>
      <c r="C4" s="34" t="s">
        <v>40</v>
      </c>
      <c r="D4" s="34" t="s">
        <v>41</v>
      </c>
      <c r="E4" s="34" t="s">
        <v>40</v>
      </c>
      <c r="F4" s="34" t="s">
        <v>41</v>
      </c>
      <c r="G4" s="34" t="s">
        <v>144</v>
      </c>
      <c r="H4" s="34" t="s">
        <v>199</v>
      </c>
      <c r="I4" s="34" t="s">
        <v>59</v>
      </c>
      <c r="J4" s="34" t="s">
        <v>61</v>
      </c>
      <c r="K4" s="34" t="s">
        <v>40</v>
      </c>
      <c r="L4" s="34" t="s">
        <v>41</v>
      </c>
      <c r="M4" s="34" t="s">
        <v>138</v>
      </c>
      <c r="N4" s="53" t="s">
        <v>204</v>
      </c>
      <c r="O4" s="34" t="s">
        <v>59</v>
      </c>
      <c r="P4" s="34" t="s">
        <v>61</v>
      </c>
      <c r="Q4" s="167"/>
      <c r="R4" s="149"/>
      <c r="S4" s="151"/>
      <c r="T4" s="151"/>
      <c r="U4" s="151"/>
      <c r="V4" s="151"/>
      <c r="W4" s="151"/>
      <c r="X4" s="151"/>
      <c r="Y4" s="153"/>
    </row>
    <row r="5" spans="1:25" s="28" customFormat="1" ht="43.5" customHeight="1" thickTop="1" x14ac:dyDescent="0.25">
      <c r="A5" s="104" t="s">
        <v>288</v>
      </c>
      <c r="B5" s="46" t="s">
        <v>295</v>
      </c>
      <c r="C5" s="46" t="s">
        <v>248</v>
      </c>
      <c r="D5" s="48">
        <f>ROUND(C5*25,2-LEN(INT(C5*25)))</f>
        <v>25</v>
      </c>
      <c r="E5" s="46" t="s">
        <v>260</v>
      </c>
      <c r="F5" s="48">
        <f>ROUND(E5*25,2-LEN(INT(E5*25)))</f>
        <v>19</v>
      </c>
      <c r="G5" s="46" t="s">
        <v>296</v>
      </c>
      <c r="H5" s="48">
        <f>ROUND(G5*0.454,2-LEN(INT(G5*0.454)))</f>
        <v>1400</v>
      </c>
      <c r="I5" s="46" t="s">
        <v>258</v>
      </c>
      <c r="J5" s="48">
        <f>ROUND(I5*6.9,2-LEN(INT(I5*6.9)))</f>
        <v>100</v>
      </c>
      <c r="K5" s="46" t="s">
        <v>413</v>
      </c>
      <c r="L5" s="48" t="s">
        <v>413</v>
      </c>
      <c r="M5" s="46" t="s">
        <v>413</v>
      </c>
      <c r="N5" s="48" t="s">
        <v>413</v>
      </c>
      <c r="O5" s="46" t="s">
        <v>413</v>
      </c>
      <c r="P5" s="48" t="s">
        <v>413</v>
      </c>
      <c r="Q5" s="118" t="s">
        <v>240</v>
      </c>
      <c r="R5" s="36"/>
      <c r="S5" s="37"/>
      <c r="T5" s="37"/>
      <c r="U5" s="37"/>
      <c r="V5" s="37"/>
      <c r="W5" s="37"/>
      <c r="X5" s="37"/>
      <c r="Y5" s="38"/>
    </row>
    <row r="6" spans="1:25" s="28" customFormat="1" ht="43.5" customHeight="1" x14ac:dyDescent="0.25">
      <c r="A6" s="67"/>
      <c r="B6" s="68"/>
      <c r="C6" s="68"/>
      <c r="D6" s="70"/>
      <c r="E6" s="68"/>
      <c r="F6" s="70"/>
      <c r="G6" s="68"/>
      <c r="H6" s="70"/>
      <c r="I6" s="68"/>
      <c r="J6" s="70"/>
      <c r="K6" s="68"/>
      <c r="L6" s="70"/>
      <c r="M6" s="68"/>
      <c r="N6" s="70"/>
      <c r="O6" s="68"/>
      <c r="P6" s="70"/>
      <c r="Q6" s="73"/>
      <c r="R6" s="116"/>
      <c r="S6" s="76"/>
      <c r="T6" s="76"/>
      <c r="U6" s="76"/>
      <c r="V6" s="76"/>
      <c r="W6" s="76"/>
      <c r="X6" s="76"/>
      <c r="Y6" s="77"/>
    </row>
    <row r="7" spans="1:25" s="28" customFormat="1" ht="43.5" customHeight="1" x14ac:dyDescent="0.25">
      <c r="A7" s="67"/>
      <c r="B7" s="68"/>
      <c r="C7" s="68"/>
      <c r="D7" s="70"/>
      <c r="E7" s="68"/>
      <c r="F7" s="70"/>
      <c r="G7" s="68"/>
      <c r="H7" s="70"/>
      <c r="I7" s="68"/>
      <c r="J7" s="70"/>
      <c r="K7" s="68"/>
      <c r="L7" s="70"/>
      <c r="M7" s="68"/>
      <c r="N7" s="70"/>
      <c r="O7" s="68"/>
      <c r="P7" s="70"/>
      <c r="Q7" s="73"/>
      <c r="R7" s="116"/>
      <c r="S7" s="76"/>
      <c r="T7" s="76"/>
      <c r="U7" s="76"/>
      <c r="V7" s="76"/>
      <c r="W7" s="76"/>
      <c r="X7" s="76"/>
      <c r="Y7" s="77"/>
    </row>
    <row r="8" spans="1:25" s="28" customFormat="1" ht="43.5" customHeight="1" x14ac:dyDescent="0.25">
      <c r="A8" s="67"/>
      <c r="B8" s="68"/>
      <c r="C8" s="68"/>
      <c r="D8" s="70"/>
      <c r="E8" s="68"/>
      <c r="F8" s="70"/>
      <c r="G8" s="68"/>
      <c r="H8" s="70"/>
      <c r="I8" s="68"/>
      <c r="J8" s="70"/>
      <c r="K8" s="68"/>
      <c r="L8" s="70"/>
      <c r="M8" s="68"/>
      <c r="N8" s="70"/>
      <c r="O8" s="68"/>
      <c r="P8" s="70"/>
      <c r="Q8" s="73"/>
      <c r="R8" s="116"/>
      <c r="S8" s="76"/>
      <c r="T8" s="76"/>
      <c r="U8" s="76"/>
      <c r="V8" s="76"/>
      <c r="W8" s="76"/>
      <c r="X8" s="76"/>
      <c r="Y8" s="77"/>
    </row>
    <row r="9" spans="1:25" s="28" customFormat="1" ht="43.5" customHeight="1" x14ac:dyDescent="0.25">
      <c r="A9" s="67"/>
      <c r="B9" s="68"/>
      <c r="C9" s="68"/>
      <c r="D9" s="70"/>
      <c r="E9" s="68"/>
      <c r="F9" s="70"/>
      <c r="G9" s="68"/>
      <c r="H9" s="70"/>
      <c r="I9" s="68"/>
      <c r="J9" s="70"/>
      <c r="K9" s="68"/>
      <c r="L9" s="70"/>
      <c r="M9" s="68"/>
      <c r="N9" s="70"/>
      <c r="O9" s="68"/>
      <c r="P9" s="70"/>
      <c r="Q9" s="73"/>
      <c r="R9" s="116"/>
      <c r="S9" s="76"/>
      <c r="T9" s="76"/>
      <c r="U9" s="76"/>
      <c r="V9" s="76"/>
      <c r="W9" s="76"/>
      <c r="X9" s="76"/>
      <c r="Y9" s="77"/>
    </row>
    <row r="10" spans="1:25" s="28" customFormat="1" ht="43.5" customHeight="1" x14ac:dyDescent="0.25">
      <c r="A10" s="67"/>
      <c r="B10" s="68"/>
      <c r="C10" s="68"/>
      <c r="D10" s="70"/>
      <c r="E10" s="68"/>
      <c r="F10" s="70"/>
      <c r="G10" s="68"/>
      <c r="H10" s="70"/>
      <c r="I10" s="68"/>
      <c r="J10" s="70"/>
      <c r="K10" s="68"/>
      <c r="L10" s="70"/>
      <c r="M10" s="68"/>
      <c r="N10" s="70"/>
      <c r="O10" s="68"/>
      <c r="P10" s="70"/>
      <c r="Q10" s="73"/>
      <c r="R10" s="116"/>
      <c r="S10" s="76"/>
      <c r="T10" s="76"/>
      <c r="U10" s="76"/>
      <c r="V10" s="76"/>
      <c r="W10" s="76"/>
      <c r="X10" s="76"/>
      <c r="Y10" s="77"/>
    </row>
    <row r="11" spans="1:25" s="28" customFormat="1" ht="43.5" customHeight="1" thickBot="1" x14ac:dyDescent="0.3">
      <c r="A11" s="47"/>
      <c r="B11" s="42"/>
      <c r="C11" s="42"/>
      <c r="D11" s="42"/>
      <c r="E11" s="42"/>
      <c r="F11" s="42"/>
      <c r="G11" s="42"/>
      <c r="H11" s="42"/>
      <c r="I11" s="42"/>
      <c r="J11" s="42"/>
      <c r="K11" s="42"/>
      <c r="L11" s="42"/>
      <c r="M11" s="42"/>
      <c r="N11" s="42"/>
      <c r="O11" s="42"/>
      <c r="P11" s="42"/>
      <c r="Q11" s="49"/>
      <c r="R11" s="39"/>
      <c r="S11" s="40"/>
      <c r="T11" s="40"/>
      <c r="U11" s="40"/>
      <c r="V11" s="40"/>
      <c r="W11" s="40"/>
      <c r="X11" s="40"/>
      <c r="Y11" s="41"/>
    </row>
  </sheetData>
  <mergeCells count="21">
    <mergeCell ref="A1:P1"/>
    <mergeCell ref="A2:Q2"/>
    <mergeCell ref="R2:Y2"/>
    <mergeCell ref="A3:A4"/>
    <mergeCell ref="B3:B4"/>
    <mergeCell ref="K3:L3"/>
    <mergeCell ref="M3:N3"/>
    <mergeCell ref="O3:P3"/>
    <mergeCell ref="U3:U4"/>
    <mergeCell ref="V3:V4"/>
    <mergeCell ref="W3:W4"/>
    <mergeCell ref="X3:X4"/>
    <mergeCell ref="Y3:Y4"/>
    <mergeCell ref="C3:D3"/>
    <mergeCell ref="G3:H3"/>
    <mergeCell ref="I3:J3"/>
    <mergeCell ref="E3:F3"/>
    <mergeCell ref="T3:T4"/>
    <mergeCell ref="Q3:Q4"/>
    <mergeCell ref="R3:R4"/>
    <mergeCell ref="S3:S4"/>
  </mergeCells>
  <printOptions horizontalCentered="1"/>
  <pageMargins left="0.25" right="0.25" top="1.5" bottom="0.75" header="1" footer="0.3"/>
  <pageSetup paperSize="3" scale="70" orientation="landscape" r:id="rId1"/>
  <headerFooter>
    <oddHeader>&amp;C&amp;16&amp;A</oddHeader>
    <oddFooter>&amp;C&amp;16ISSUED
DECEMBER 2008&amp;R&amp;14&amp;F &amp;16&amp;A
19</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AD12"/>
  <sheetViews>
    <sheetView showGridLines="0" tabSelected="1" view="pageLayout" zoomScale="52" zoomScaleNormal="80" zoomScalePageLayoutView="52" workbookViewId="0">
      <selection activeCell="M15" sqref="M15"/>
    </sheetView>
  </sheetViews>
  <sheetFormatPr defaultColWidth="9.109375" defaultRowHeight="13.2" x14ac:dyDescent="0.25"/>
  <cols>
    <col min="1" max="6" width="16.88671875" style="2" customWidth="1"/>
    <col min="7" max="7" width="11.6640625" style="2" customWidth="1"/>
    <col min="8" max="10" width="11.5546875" style="2" customWidth="1"/>
    <col min="11" max="12" width="11.6640625" style="2" customWidth="1"/>
    <col min="13" max="13" width="12.109375" style="2" customWidth="1"/>
    <col min="14" max="15" width="11.88671875" style="2" customWidth="1"/>
    <col min="16" max="16" width="11.6640625" style="2" customWidth="1"/>
    <col min="17" max="17" width="11.88671875" style="2" customWidth="1"/>
    <col min="18" max="18" width="11.5546875" style="2" customWidth="1"/>
    <col min="19" max="20" width="11.88671875" style="2" customWidth="1"/>
    <col min="21" max="21" width="11.5546875" style="2" customWidth="1"/>
    <col min="22" max="22" width="32.88671875" style="2" customWidth="1"/>
    <col min="23" max="23" width="12.6640625" style="2" customWidth="1"/>
    <col min="24" max="24" width="20.6640625" style="2" customWidth="1"/>
    <col min="25" max="26" width="12.6640625" style="2" customWidth="1"/>
    <col min="27" max="29" width="20.6640625" style="2" customWidth="1"/>
    <col min="30" max="30" width="8.6640625" style="2" customWidth="1"/>
    <col min="31" max="16384" width="9.109375" style="2"/>
  </cols>
  <sheetData>
    <row r="1" spans="1:30" ht="15.9" customHeight="1" thickBot="1" x14ac:dyDescent="0.3">
      <c r="A1" s="143"/>
      <c r="B1" s="143"/>
      <c r="C1" s="143"/>
      <c r="D1" s="143"/>
      <c r="E1" s="143"/>
      <c r="F1" s="143"/>
      <c r="G1" s="143"/>
      <c r="H1" s="143"/>
      <c r="I1" s="143"/>
      <c r="J1" s="143"/>
      <c r="K1" s="143"/>
      <c r="L1" s="143"/>
      <c r="M1" s="143"/>
      <c r="N1" s="143"/>
      <c r="O1" s="143"/>
      <c r="P1" s="54"/>
      <c r="Q1" s="54"/>
      <c r="R1" s="31"/>
      <c r="S1" s="31"/>
      <c r="T1" s="31"/>
      <c r="U1" s="31"/>
    </row>
    <row r="2" spans="1:30" s="26" customFormat="1" ht="26.25" customHeight="1" thickBot="1" x14ac:dyDescent="0.3">
      <c r="A2" s="168" t="s">
        <v>201</v>
      </c>
      <c r="B2" s="169"/>
      <c r="C2" s="169"/>
      <c r="D2" s="169"/>
      <c r="E2" s="169"/>
      <c r="F2" s="169"/>
      <c r="G2" s="169"/>
      <c r="H2" s="169"/>
      <c r="I2" s="169"/>
      <c r="J2" s="169"/>
      <c r="K2" s="169"/>
      <c r="L2" s="169"/>
      <c r="M2" s="169"/>
      <c r="N2" s="169"/>
      <c r="O2" s="169"/>
      <c r="P2" s="169"/>
      <c r="Q2" s="169"/>
      <c r="R2" s="169"/>
      <c r="S2" s="169"/>
      <c r="T2" s="169"/>
      <c r="U2" s="169"/>
      <c r="V2" s="170"/>
      <c r="W2" s="145" t="s">
        <v>26</v>
      </c>
      <c r="X2" s="146"/>
      <c r="Y2" s="146"/>
      <c r="Z2" s="146"/>
      <c r="AA2" s="146"/>
      <c r="AB2" s="146"/>
      <c r="AC2" s="146"/>
      <c r="AD2" s="147"/>
    </row>
    <row r="3" spans="1:30" s="3" customFormat="1" ht="26.25" customHeight="1" x14ac:dyDescent="0.25">
      <c r="A3" s="162" t="s">
        <v>27</v>
      </c>
      <c r="B3" s="164" t="s">
        <v>7</v>
      </c>
      <c r="C3" s="164" t="s">
        <v>32</v>
      </c>
      <c r="D3" s="164" t="s">
        <v>29</v>
      </c>
      <c r="E3" s="164" t="s">
        <v>14</v>
      </c>
      <c r="F3" s="164" t="s">
        <v>364</v>
      </c>
      <c r="G3" s="160" t="s">
        <v>337</v>
      </c>
      <c r="H3" s="161"/>
      <c r="I3" s="160" t="s">
        <v>338</v>
      </c>
      <c r="J3" s="161"/>
      <c r="K3" s="160" t="s">
        <v>339</v>
      </c>
      <c r="L3" s="161"/>
      <c r="M3" s="160" t="s">
        <v>342</v>
      </c>
      <c r="N3" s="161"/>
      <c r="O3" s="164" t="s">
        <v>343</v>
      </c>
      <c r="P3" s="164" t="s">
        <v>344</v>
      </c>
      <c r="Q3" s="164" t="s">
        <v>345</v>
      </c>
      <c r="R3" s="172" t="s">
        <v>202</v>
      </c>
      <c r="S3" s="172"/>
      <c r="T3" s="172"/>
      <c r="U3" s="172"/>
      <c r="V3" s="166" t="s">
        <v>5</v>
      </c>
      <c r="W3" s="148" t="s">
        <v>3</v>
      </c>
      <c r="X3" s="150" t="s">
        <v>25</v>
      </c>
      <c r="Y3" s="150" t="s">
        <v>33</v>
      </c>
      <c r="Z3" s="150" t="s">
        <v>34</v>
      </c>
      <c r="AA3" s="150" t="s">
        <v>35</v>
      </c>
      <c r="AB3" s="150" t="s">
        <v>38</v>
      </c>
      <c r="AC3" s="150" t="s">
        <v>39</v>
      </c>
      <c r="AD3" s="152" t="s">
        <v>36</v>
      </c>
    </row>
    <row r="4" spans="1:30" s="3" customFormat="1" ht="25.5" customHeight="1" x14ac:dyDescent="0.25">
      <c r="A4" s="189"/>
      <c r="B4" s="190"/>
      <c r="C4" s="190"/>
      <c r="D4" s="190"/>
      <c r="E4" s="190"/>
      <c r="F4" s="222"/>
      <c r="G4" s="196"/>
      <c r="H4" s="197"/>
      <c r="I4" s="196"/>
      <c r="J4" s="197"/>
      <c r="K4" s="196"/>
      <c r="L4" s="197"/>
      <c r="M4" s="196"/>
      <c r="N4" s="197"/>
      <c r="O4" s="190"/>
      <c r="P4" s="190"/>
      <c r="Q4" s="190"/>
      <c r="R4" s="172" t="s">
        <v>76</v>
      </c>
      <c r="S4" s="172"/>
      <c r="T4" s="172" t="s">
        <v>48</v>
      </c>
      <c r="U4" s="172" t="s">
        <v>50</v>
      </c>
      <c r="V4" s="210"/>
      <c r="W4" s="149"/>
      <c r="X4" s="151"/>
      <c r="Y4" s="151"/>
      <c r="Z4" s="151"/>
      <c r="AA4" s="151"/>
      <c r="AB4" s="151"/>
      <c r="AC4" s="151"/>
      <c r="AD4" s="153"/>
    </row>
    <row r="5" spans="1:30" s="3" customFormat="1" ht="25.5" customHeight="1" thickBot="1" x14ac:dyDescent="0.3">
      <c r="A5" s="163"/>
      <c r="B5" s="165"/>
      <c r="C5" s="165"/>
      <c r="D5" s="165"/>
      <c r="E5" s="165"/>
      <c r="F5" s="199"/>
      <c r="G5" s="53" t="s">
        <v>42</v>
      </c>
      <c r="H5" s="53" t="s">
        <v>336</v>
      </c>
      <c r="I5" s="53" t="s">
        <v>42</v>
      </c>
      <c r="J5" s="53" t="s">
        <v>336</v>
      </c>
      <c r="K5" s="53" t="s">
        <v>42</v>
      </c>
      <c r="L5" s="53" t="s">
        <v>336</v>
      </c>
      <c r="M5" s="53" t="s">
        <v>42</v>
      </c>
      <c r="N5" s="53" t="s">
        <v>336</v>
      </c>
      <c r="O5" s="165"/>
      <c r="P5" s="165"/>
      <c r="Q5" s="165"/>
      <c r="R5" s="34" t="s">
        <v>4</v>
      </c>
      <c r="S5" s="34" t="s">
        <v>49</v>
      </c>
      <c r="T5" s="198"/>
      <c r="U5" s="198"/>
      <c r="V5" s="167"/>
      <c r="W5" s="188"/>
      <c r="X5" s="187"/>
      <c r="Y5" s="187"/>
      <c r="Z5" s="187"/>
      <c r="AA5" s="187"/>
      <c r="AB5" s="187"/>
      <c r="AC5" s="187"/>
      <c r="AD5" s="192"/>
    </row>
    <row r="6" spans="1:30" s="28" customFormat="1" ht="34.5" customHeight="1" thickTop="1" x14ac:dyDescent="0.25">
      <c r="A6" s="104" t="s">
        <v>350</v>
      </c>
      <c r="B6" s="46" t="s">
        <v>289</v>
      </c>
      <c r="C6" s="46" t="s">
        <v>349</v>
      </c>
      <c r="D6" s="46" t="s">
        <v>348</v>
      </c>
      <c r="E6" s="46" t="s">
        <v>347</v>
      </c>
      <c r="F6" s="46" t="s">
        <v>365</v>
      </c>
      <c r="G6" s="46" t="s">
        <v>259</v>
      </c>
      <c r="H6" s="48">
        <f>ROUND(G6*3.8,2-LEN(INT(G6*3.8)))</f>
        <v>40</v>
      </c>
      <c r="I6" s="46" t="s">
        <v>340</v>
      </c>
      <c r="J6" s="48">
        <f>ROUND(I6*3.8,2-LEN(INT(I6*3.8)))</f>
        <v>62</v>
      </c>
      <c r="K6" s="46" t="s">
        <v>341</v>
      </c>
      <c r="L6" s="48">
        <f>ROUND(K6*3.8,2-LEN(INT(K6*3.8)))</f>
        <v>22</v>
      </c>
      <c r="M6" s="46" t="s">
        <v>274</v>
      </c>
      <c r="N6" s="48">
        <f>ROUND(M6*3.8,2-LEN(INT(M6*3.8)))</f>
        <v>38</v>
      </c>
      <c r="O6" s="46" t="s">
        <v>234</v>
      </c>
      <c r="P6" s="46" t="s">
        <v>234</v>
      </c>
      <c r="Q6" s="46" t="s">
        <v>346</v>
      </c>
      <c r="R6" s="46" t="s">
        <v>274</v>
      </c>
      <c r="S6" s="48">
        <f>ROUND(R6*0.746,2-LEN(INT(R6*0.746)))</f>
        <v>7.5</v>
      </c>
      <c r="T6" s="35">
        <v>3</v>
      </c>
      <c r="U6" s="35">
        <v>480</v>
      </c>
      <c r="V6" s="118" t="s">
        <v>21</v>
      </c>
      <c r="W6" s="36"/>
      <c r="X6" s="37"/>
      <c r="Y6" s="37"/>
      <c r="Z6" s="37"/>
      <c r="AA6" s="37"/>
      <c r="AB6" s="37"/>
      <c r="AC6" s="37"/>
      <c r="AD6" s="38"/>
    </row>
    <row r="7" spans="1:30" s="28" customFormat="1" ht="34.5" customHeight="1" x14ac:dyDescent="0.25">
      <c r="A7" s="67"/>
      <c r="B7" s="68"/>
      <c r="C7" s="68"/>
      <c r="D7" s="68"/>
      <c r="E7" s="68"/>
      <c r="F7" s="68"/>
      <c r="G7" s="68"/>
      <c r="H7" s="70"/>
      <c r="I7" s="68"/>
      <c r="J7" s="70"/>
      <c r="K7" s="68"/>
      <c r="L7" s="70"/>
      <c r="M7" s="68"/>
      <c r="N7" s="70"/>
      <c r="O7" s="68"/>
      <c r="P7" s="68"/>
      <c r="Q7" s="68"/>
      <c r="R7" s="68"/>
      <c r="S7" s="70"/>
      <c r="T7" s="72"/>
      <c r="U7" s="72"/>
      <c r="V7" s="73"/>
      <c r="W7" s="116"/>
      <c r="X7" s="76"/>
      <c r="Y7" s="76"/>
      <c r="Z7" s="76"/>
      <c r="AA7" s="76"/>
      <c r="AB7" s="76"/>
      <c r="AC7" s="76"/>
      <c r="AD7" s="77"/>
    </row>
    <row r="8" spans="1:30" s="28" customFormat="1" ht="34.5" customHeight="1" x14ac:dyDescent="0.25">
      <c r="A8" s="67"/>
      <c r="B8" s="68"/>
      <c r="C8" s="68"/>
      <c r="D8" s="68"/>
      <c r="E8" s="68"/>
      <c r="F8" s="68"/>
      <c r="G8" s="68"/>
      <c r="H8" s="70"/>
      <c r="I8" s="68"/>
      <c r="J8" s="70"/>
      <c r="K8" s="68"/>
      <c r="L8" s="70"/>
      <c r="M8" s="68"/>
      <c r="N8" s="70"/>
      <c r="O8" s="68"/>
      <c r="P8" s="68"/>
      <c r="Q8" s="68"/>
      <c r="R8" s="68"/>
      <c r="S8" s="70"/>
      <c r="T8" s="72"/>
      <c r="U8" s="72"/>
      <c r="V8" s="73"/>
      <c r="W8" s="116"/>
      <c r="X8" s="76"/>
      <c r="Y8" s="76"/>
      <c r="Z8" s="76"/>
      <c r="AA8" s="76"/>
      <c r="AB8" s="76"/>
      <c r="AC8" s="76"/>
      <c r="AD8" s="77"/>
    </row>
    <row r="9" spans="1:30" s="28" customFormat="1" ht="34.5" customHeight="1" x14ac:dyDescent="0.25">
      <c r="A9" s="67"/>
      <c r="B9" s="68"/>
      <c r="C9" s="68"/>
      <c r="D9" s="68"/>
      <c r="E9" s="68"/>
      <c r="F9" s="68"/>
      <c r="G9" s="68"/>
      <c r="H9" s="70"/>
      <c r="I9" s="68"/>
      <c r="J9" s="70"/>
      <c r="K9" s="68"/>
      <c r="L9" s="70"/>
      <c r="M9" s="68"/>
      <c r="N9" s="70"/>
      <c r="O9" s="68"/>
      <c r="P9" s="68"/>
      <c r="Q9" s="68"/>
      <c r="R9" s="68"/>
      <c r="S9" s="70"/>
      <c r="T9" s="72"/>
      <c r="U9" s="72"/>
      <c r="V9" s="73"/>
      <c r="W9" s="116"/>
      <c r="X9" s="76"/>
      <c r="Y9" s="76"/>
      <c r="Z9" s="76"/>
      <c r="AA9" s="76"/>
      <c r="AB9" s="76"/>
      <c r="AC9" s="76"/>
      <c r="AD9" s="77"/>
    </row>
    <row r="10" spans="1:30" s="28" customFormat="1" ht="34.5" customHeight="1" x14ac:dyDescent="0.25">
      <c r="A10" s="67"/>
      <c r="B10" s="68"/>
      <c r="C10" s="68"/>
      <c r="D10" s="68"/>
      <c r="E10" s="68"/>
      <c r="F10" s="68"/>
      <c r="G10" s="68"/>
      <c r="H10" s="70"/>
      <c r="I10" s="68"/>
      <c r="J10" s="70"/>
      <c r="K10" s="68"/>
      <c r="L10" s="70"/>
      <c r="M10" s="68"/>
      <c r="N10" s="70"/>
      <c r="O10" s="68"/>
      <c r="P10" s="68"/>
      <c r="Q10" s="68"/>
      <c r="R10" s="68"/>
      <c r="S10" s="70"/>
      <c r="T10" s="72"/>
      <c r="U10" s="72"/>
      <c r="V10" s="73"/>
      <c r="W10" s="116"/>
      <c r="X10" s="76"/>
      <c r="Y10" s="76"/>
      <c r="Z10" s="76"/>
      <c r="AA10" s="76"/>
      <c r="AB10" s="76"/>
      <c r="AC10" s="76"/>
      <c r="AD10" s="77"/>
    </row>
    <row r="11" spans="1:30" s="28" customFormat="1" ht="34.5" customHeight="1" x14ac:dyDescent="0.25">
      <c r="A11" s="67"/>
      <c r="B11" s="68"/>
      <c r="C11" s="68"/>
      <c r="D11" s="68"/>
      <c r="E11" s="68"/>
      <c r="F11" s="68"/>
      <c r="G11" s="68"/>
      <c r="H11" s="70"/>
      <c r="I11" s="68"/>
      <c r="J11" s="70"/>
      <c r="K11" s="68"/>
      <c r="L11" s="70"/>
      <c r="M11" s="68"/>
      <c r="N11" s="70"/>
      <c r="O11" s="68"/>
      <c r="P11" s="68"/>
      <c r="Q11" s="68"/>
      <c r="R11" s="68"/>
      <c r="S11" s="70"/>
      <c r="T11" s="72"/>
      <c r="U11" s="72"/>
      <c r="V11" s="73"/>
      <c r="W11" s="116"/>
      <c r="X11" s="76"/>
      <c r="Y11" s="76"/>
      <c r="Z11" s="76"/>
      <c r="AA11" s="76"/>
      <c r="AB11" s="76"/>
      <c r="AC11" s="76"/>
      <c r="AD11" s="77"/>
    </row>
    <row r="12" spans="1:30" s="28" customFormat="1" ht="35.25" customHeight="1" thickBot="1" x14ac:dyDescent="0.3">
      <c r="A12" s="47"/>
      <c r="B12" s="42"/>
      <c r="C12" s="42"/>
      <c r="D12" s="42"/>
      <c r="E12" s="42"/>
      <c r="F12" s="42"/>
      <c r="G12" s="42"/>
      <c r="H12" s="42"/>
      <c r="I12" s="42"/>
      <c r="J12" s="42"/>
      <c r="K12" s="42"/>
      <c r="L12" s="42"/>
      <c r="M12" s="42"/>
      <c r="N12" s="42"/>
      <c r="O12" s="42"/>
      <c r="P12" s="42"/>
      <c r="Q12" s="42"/>
      <c r="R12" s="42"/>
      <c r="S12" s="42"/>
      <c r="T12" s="42"/>
      <c r="U12" s="42"/>
      <c r="V12" s="49"/>
      <c r="W12" s="39"/>
      <c r="X12" s="40"/>
      <c r="Y12" s="40"/>
      <c r="Z12" s="40"/>
      <c r="AA12" s="40"/>
      <c r="AB12" s="40"/>
      <c r="AC12" s="40"/>
      <c r="AD12" s="41"/>
    </row>
  </sheetData>
  <mergeCells count="29">
    <mergeCell ref="F3:F5"/>
    <mergeCell ref="X3:X5"/>
    <mergeCell ref="W3:W5"/>
    <mergeCell ref="I3:J4"/>
    <mergeCell ref="K3:L4"/>
    <mergeCell ref="O3:O5"/>
    <mergeCell ref="P3:P5"/>
    <mergeCell ref="Q3:Q5"/>
    <mergeCell ref="AD3:AD5"/>
    <mergeCell ref="AC3:AC5"/>
    <mergeCell ref="AB3:AB5"/>
    <mergeCell ref="AA3:AA5"/>
    <mergeCell ref="Z3:Z5"/>
    <mergeCell ref="A1:O1"/>
    <mergeCell ref="A2:V2"/>
    <mergeCell ref="W2:AD2"/>
    <mergeCell ref="A3:A5"/>
    <mergeCell ref="B3:B5"/>
    <mergeCell ref="C3:C5"/>
    <mergeCell ref="D3:D5"/>
    <mergeCell ref="E3:E5"/>
    <mergeCell ref="G3:H4"/>
    <mergeCell ref="M3:N4"/>
    <mergeCell ref="R3:U3"/>
    <mergeCell ref="V3:V5"/>
    <mergeCell ref="R4:S4"/>
    <mergeCell ref="T4:T5"/>
    <mergeCell ref="U4:U5"/>
    <mergeCell ref="Y3:Y5"/>
  </mergeCells>
  <printOptions horizontalCentered="1"/>
  <pageMargins left="0.25" right="0.25" top="1.5" bottom="0.75" header="1" footer="0.3"/>
  <pageSetup paperSize="3" scale="65" orientation="landscape" r:id="rId1"/>
  <headerFooter>
    <oddHeader>&amp;C&amp;16&amp;A</oddHeader>
    <oddFooter>&amp;C&amp;16ISSUED
DECEMBER 2008&amp;R&amp;14&amp;F &amp;16&amp;A
20</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H41"/>
  <sheetViews>
    <sheetView showGridLines="0" topLeftCell="A22" workbookViewId="0">
      <selection activeCell="D35" sqref="D35:H35"/>
    </sheetView>
  </sheetViews>
  <sheetFormatPr defaultColWidth="9.109375" defaultRowHeight="13.8" x14ac:dyDescent="0.3"/>
  <cols>
    <col min="1" max="2" width="8.6640625" style="22" customWidth="1"/>
    <col min="3" max="3" width="24.6640625" style="22" customWidth="1"/>
    <col min="4" max="4" width="12.6640625" style="22" customWidth="1"/>
    <col min="5" max="8" width="8.6640625" style="18" customWidth="1"/>
    <col min="9" max="16384" width="9.109375" style="18"/>
  </cols>
  <sheetData>
    <row r="1" spans="1:4" x14ac:dyDescent="0.3">
      <c r="A1" s="241" t="s">
        <v>121</v>
      </c>
      <c r="B1" s="241"/>
      <c r="C1" s="241"/>
      <c r="D1" s="241"/>
    </row>
    <row r="2" spans="1:4" s="20" customFormat="1" ht="41.4" x14ac:dyDescent="0.3">
      <c r="A2" s="19" t="s">
        <v>122</v>
      </c>
      <c r="B2" s="19" t="s">
        <v>123</v>
      </c>
      <c r="C2" s="19" t="s">
        <v>124</v>
      </c>
      <c r="D2" s="19" t="s">
        <v>125</v>
      </c>
    </row>
    <row r="3" spans="1:4" s="20" customFormat="1" x14ac:dyDescent="0.3">
      <c r="A3" s="19">
        <v>0</v>
      </c>
      <c r="B3" s="19" t="s">
        <v>126</v>
      </c>
      <c r="C3" s="21">
        <f>(A3-32)/1.8</f>
        <v>-17.777777777777779</v>
      </c>
      <c r="D3" s="19" t="s">
        <v>127</v>
      </c>
    </row>
    <row r="4" spans="1:4" s="20" customFormat="1" x14ac:dyDescent="0.3">
      <c r="A4" s="19">
        <v>1</v>
      </c>
      <c r="B4" s="19" t="s">
        <v>57</v>
      </c>
      <c r="C4" s="21">
        <v>300</v>
      </c>
      <c r="D4" s="19" t="s">
        <v>128</v>
      </c>
    </row>
    <row r="5" spans="1:4" x14ac:dyDescent="0.3">
      <c r="A5" s="22">
        <v>1</v>
      </c>
      <c r="B5" s="22" t="s">
        <v>129</v>
      </c>
      <c r="C5" s="22">
        <v>25</v>
      </c>
      <c r="D5" s="22" t="s">
        <v>128</v>
      </c>
    </row>
    <row r="6" spans="1:4" x14ac:dyDescent="0.3">
      <c r="A6" s="22">
        <v>0.25</v>
      </c>
      <c r="B6" s="22" t="s">
        <v>129</v>
      </c>
      <c r="C6" s="22">
        <v>6.4</v>
      </c>
      <c r="D6" s="22" t="s">
        <v>128</v>
      </c>
    </row>
    <row r="7" spans="1:4" x14ac:dyDescent="0.3">
      <c r="A7" s="22">
        <v>0.5</v>
      </c>
      <c r="B7" s="22" t="s">
        <v>129</v>
      </c>
      <c r="C7" s="22">
        <v>15</v>
      </c>
      <c r="D7" s="22" t="s">
        <v>128</v>
      </c>
    </row>
    <row r="8" spans="1:4" x14ac:dyDescent="0.3">
      <c r="A8" s="22">
        <v>0.75</v>
      </c>
      <c r="B8" s="22" t="s">
        <v>129</v>
      </c>
      <c r="C8" s="22">
        <v>19</v>
      </c>
      <c r="D8" s="22" t="s">
        <v>128</v>
      </c>
    </row>
    <row r="9" spans="1:4" x14ac:dyDescent="0.3">
      <c r="A9" s="22">
        <v>1</v>
      </c>
      <c r="B9" s="22" t="s">
        <v>130</v>
      </c>
      <c r="C9" s="22">
        <v>0.47199999999999998</v>
      </c>
      <c r="D9" s="22" t="s">
        <v>131</v>
      </c>
    </row>
    <row r="10" spans="1:4" x14ac:dyDescent="0.3">
      <c r="A10" s="22">
        <v>1</v>
      </c>
      <c r="B10" s="22" t="s">
        <v>42</v>
      </c>
      <c r="C10" s="22">
        <v>3.8</v>
      </c>
      <c r="D10" s="22" t="s">
        <v>132</v>
      </c>
    </row>
    <row r="11" spans="1:4" x14ac:dyDescent="0.3">
      <c r="A11" s="22">
        <v>1</v>
      </c>
      <c r="B11" s="22" t="s">
        <v>42</v>
      </c>
      <c r="C11" s="22">
        <v>6.3089999999999993E-2</v>
      </c>
      <c r="D11" s="22" t="s">
        <v>133</v>
      </c>
    </row>
    <row r="12" spans="1:4" x14ac:dyDescent="0.3">
      <c r="A12" s="22">
        <v>1</v>
      </c>
      <c r="B12" s="22" t="s">
        <v>134</v>
      </c>
      <c r="C12" s="22">
        <v>6.9</v>
      </c>
      <c r="D12" s="22" t="s">
        <v>135</v>
      </c>
    </row>
    <row r="13" spans="1:4" x14ac:dyDescent="0.3">
      <c r="A13" s="22">
        <v>1</v>
      </c>
      <c r="B13" s="22" t="s">
        <v>136</v>
      </c>
      <c r="C13" s="22">
        <v>15.94</v>
      </c>
      <c r="D13" s="22" t="s">
        <v>135</v>
      </c>
    </row>
    <row r="14" spans="1:4" x14ac:dyDescent="0.3">
      <c r="A14" s="22">
        <v>1</v>
      </c>
      <c r="B14" s="22" t="s">
        <v>137</v>
      </c>
      <c r="C14" s="22">
        <v>250</v>
      </c>
      <c r="D14" s="22" t="s">
        <v>62</v>
      </c>
    </row>
    <row r="15" spans="1:4" x14ac:dyDescent="0.3">
      <c r="A15" s="22">
        <v>1</v>
      </c>
      <c r="B15" s="22" t="s">
        <v>138</v>
      </c>
      <c r="C15" s="22">
        <v>0.29299999999999998</v>
      </c>
      <c r="D15" s="22" t="s">
        <v>139</v>
      </c>
    </row>
    <row r="16" spans="1:4" x14ac:dyDescent="0.3">
      <c r="A16" s="22">
        <v>1</v>
      </c>
      <c r="B16" s="22" t="s">
        <v>140</v>
      </c>
      <c r="C16" s="22">
        <v>0.28439999999999999</v>
      </c>
      <c r="D16" s="22" t="s">
        <v>141</v>
      </c>
    </row>
    <row r="17" spans="1:8" x14ac:dyDescent="0.3">
      <c r="A17" s="22">
        <v>3.41</v>
      </c>
      <c r="B17" s="22" t="s">
        <v>138</v>
      </c>
      <c r="C17" s="22">
        <v>1</v>
      </c>
      <c r="D17" s="22" t="s">
        <v>139</v>
      </c>
    </row>
    <row r="18" spans="1:8" x14ac:dyDescent="0.3">
      <c r="A18" s="22">
        <v>1</v>
      </c>
      <c r="B18" s="22" t="s">
        <v>4</v>
      </c>
      <c r="C18" s="22">
        <v>746</v>
      </c>
      <c r="D18" s="22" t="s">
        <v>139</v>
      </c>
    </row>
    <row r="19" spans="1:8" x14ac:dyDescent="0.3">
      <c r="A19" s="22">
        <v>1</v>
      </c>
      <c r="B19" s="22" t="s">
        <v>142</v>
      </c>
      <c r="C19" s="22">
        <v>0.45400000000000001</v>
      </c>
      <c r="D19" s="22" t="s">
        <v>143</v>
      </c>
    </row>
    <row r="20" spans="1:8" x14ac:dyDescent="0.3">
      <c r="A20" s="22">
        <v>1</v>
      </c>
      <c r="B20" s="22" t="s">
        <v>144</v>
      </c>
      <c r="C20" s="22">
        <v>0.45400000000000001</v>
      </c>
      <c r="D20" s="22" t="s">
        <v>145</v>
      </c>
    </row>
    <row r="21" spans="1:8" x14ac:dyDescent="0.3">
      <c r="A21" s="22" t="s">
        <v>146</v>
      </c>
    </row>
    <row r="22" spans="1:8" x14ac:dyDescent="0.3">
      <c r="A22" s="242" t="s">
        <v>147</v>
      </c>
      <c r="B22" s="242"/>
      <c r="C22" s="242"/>
      <c r="D22" s="242"/>
    </row>
    <row r="23" spans="1:8" x14ac:dyDescent="0.3">
      <c r="A23" s="23"/>
      <c r="B23" s="23"/>
      <c r="C23" s="241" t="s">
        <v>148</v>
      </c>
      <c r="D23" s="241"/>
      <c r="E23" s="241"/>
      <c r="F23" s="241"/>
      <c r="G23" s="241"/>
      <c r="H23" s="241"/>
    </row>
    <row r="24" spans="1:8" x14ac:dyDescent="0.3">
      <c r="A24" s="22" t="s">
        <v>149</v>
      </c>
      <c r="B24" s="22" t="s">
        <v>150</v>
      </c>
      <c r="C24" s="22" t="s">
        <v>151</v>
      </c>
      <c r="D24" s="241" t="s">
        <v>152</v>
      </c>
      <c r="E24" s="241"/>
      <c r="F24" s="241"/>
      <c r="G24" s="241"/>
      <c r="H24" s="241"/>
    </row>
    <row r="25" spans="1:8" ht="48" customHeight="1" x14ac:dyDescent="0.3">
      <c r="A25" s="24">
        <v>-16</v>
      </c>
      <c r="B25" s="25">
        <f>IF(A25&gt;32,ROUND(((A25-32)/1.8),2-LEN(INT(((A25-32)/1.8)))),ROUND(((A25-32)/1.8),3-LEN(INT(((A25-32)/1.8)))))</f>
        <v>-27</v>
      </c>
      <c r="C25" s="26" t="s">
        <v>153</v>
      </c>
      <c r="D25" s="243" t="s">
        <v>154</v>
      </c>
      <c r="E25" s="243"/>
      <c r="F25" s="243"/>
      <c r="G25" s="243"/>
      <c r="H25" s="243"/>
    </row>
    <row r="26" spans="1:8" x14ac:dyDescent="0.3">
      <c r="A26" s="24">
        <v>100</v>
      </c>
      <c r="B26" s="27">
        <f>ROUND(A26*300,2-LEN(INT(A26*300)))</f>
        <v>30000</v>
      </c>
      <c r="C26" s="26" t="s">
        <v>155</v>
      </c>
      <c r="D26" s="240" t="s">
        <v>156</v>
      </c>
      <c r="E26" s="240"/>
      <c r="F26" s="240"/>
      <c r="G26" s="240"/>
      <c r="H26" s="240"/>
    </row>
    <row r="27" spans="1:8" x14ac:dyDescent="0.3">
      <c r="A27" s="24">
        <v>100</v>
      </c>
      <c r="B27" s="27">
        <f>ROUND(A27*25,2-LEN(INT(A27*25)))</f>
        <v>2500</v>
      </c>
      <c r="C27" s="26" t="s">
        <v>157</v>
      </c>
      <c r="D27" s="240" t="s">
        <v>158</v>
      </c>
      <c r="E27" s="240"/>
      <c r="F27" s="240"/>
      <c r="G27" s="240"/>
      <c r="H27" s="240"/>
    </row>
    <row r="28" spans="1:8" x14ac:dyDescent="0.3">
      <c r="A28" s="24">
        <v>100</v>
      </c>
      <c r="B28" s="27">
        <f>ROUND(A28*0.472,2-LEN(INT(A28*0.472)))</f>
        <v>47</v>
      </c>
      <c r="C28" s="26" t="s">
        <v>159</v>
      </c>
      <c r="D28" s="240" t="s">
        <v>160</v>
      </c>
      <c r="E28" s="240"/>
      <c r="F28" s="240"/>
      <c r="G28" s="240"/>
      <c r="H28" s="240"/>
    </row>
    <row r="29" spans="1:8" x14ac:dyDescent="0.3">
      <c r="A29" s="24">
        <v>100</v>
      </c>
      <c r="B29" s="27">
        <f>ROUND(A29*3.8,2-LEN(INT(A29*3.8)))</f>
        <v>380</v>
      </c>
      <c r="C29" s="26" t="s">
        <v>161</v>
      </c>
      <c r="D29" s="240" t="s">
        <v>162</v>
      </c>
      <c r="E29" s="240"/>
      <c r="F29" s="240"/>
      <c r="G29" s="240"/>
      <c r="H29" s="240"/>
    </row>
    <row r="30" spans="1:8" x14ac:dyDescent="0.3">
      <c r="A30" s="24">
        <v>100</v>
      </c>
      <c r="B30" s="27">
        <f>ROUND(A30*0.06309,2-LEN(INT(A30*0.06309)))</f>
        <v>6.3</v>
      </c>
      <c r="C30" s="26" t="s">
        <v>163</v>
      </c>
      <c r="D30" s="240" t="s">
        <v>164</v>
      </c>
      <c r="E30" s="240"/>
      <c r="F30" s="240"/>
      <c r="G30" s="240"/>
      <c r="H30" s="240"/>
    </row>
    <row r="31" spans="1:8" x14ac:dyDescent="0.3">
      <c r="A31" s="24">
        <v>100</v>
      </c>
      <c r="B31" s="27">
        <f>ROUND(A31*6.9,2-LEN(INT(A31*6.9)))</f>
        <v>690</v>
      </c>
      <c r="C31" s="26" t="s">
        <v>165</v>
      </c>
      <c r="D31" s="240" t="s">
        <v>166</v>
      </c>
      <c r="E31" s="240"/>
      <c r="F31" s="240"/>
      <c r="G31" s="240"/>
      <c r="H31" s="240"/>
    </row>
    <row r="32" spans="1:8" x14ac:dyDescent="0.3">
      <c r="A32" s="24">
        <v>0.75</v>
      </c>
      <c r="B32" s="27">
        <f>ROUND(A32*250,2-LEN(INT(A32*250)))</f>
        <v>190</v>
      </c>
      <c r="C32" s="26" t="s">
        <v>167</v>
      </c>
      <c r="D32" s="240" t="s">
        <v>168</v>
      </c>
      <c r="E32" s="240"/>
      <c r="F32" s="240"/>
      <c r="G32" s="240"/>
      <c r="H32" s="240"/>
    </row>
    <row r="33" spans="1:8" x14ac:dyDescent="0.3">
      <c r="A33" s="24">
        <v>40000</v>
      </c>
      <c r="B33" s="27">
        <f>ROUND(A33*0.293,2-LEN(INT(A33*0.293)))</f>
        <v>12000</v>
      </c>
      <c r="C33" s="26" t="s">
        <v>169</v>
      </c>
      <c r="D33" s="240" t="s">
        <v>170</v>
      </c>
      <c r="E33" s="240"/>
      <c r="F33" s="240"/>
      <c r="G33" s="240"/>
      <c r="H33" s="240"/>
    </row>
    <row r="34" spans="1:8" x14ac:dyDescent="0.3">
      <c r="A34" s="24">
        <v>1</v>
      </c>
      <c r="B34" s="27">
        <f>ROUND(A34*746,2-LEN(INT(A34*746)))</f>
        <v>750</v>
      </c>
      <c r="C34" s="26" t="s">
        <v>171</v>
      </c>
      <c r="D34" s="240" t="s">
        <v>172</v>
      </c>
      <c r="E34" s="240"/>
      <c r="F34" s="240"/>
      <c r="G34" s="240"/>
      <c r="H34" s="240"/>
    </row>
    <row r="35" spans="1:8" x14ac:dyDescent="0.3">
      <c r="A35" s="24">
        <v>100</v>
      </c>
      <c r="B35" s="27">
        <f>ROUND(A35*0.746,2-LEN(INT(A35*0.746)))</f>
        <v>75</v>
      </c>
      <c r="C35" s="26" t="s">
        <v>173</v>
      </c>
      <c r="D35" s="240" t="s">
        <v>174</v>
      </c>
      <c r="E35" s="240"/>
      <c r="F35" s="240"/>
      <c r="G35" s="240"/>
      <c r="H35" s="240"/>
    </row>
    <row r="36" spans="1:8" x14ac:dyDescent="0.3">
      <c r="A36" s="24">
        <v>100</v>
      </c>
      <c r="B36" s="27">
        <f>ROUND(A36*0.454,2-LEN(INT(A36*0.454)))</f>
        <v>45</v>
      </c>
      <c r="C36" s="26" t="s">
        <v>175</v>
      </c>
      <c r="D36" s="240" t="s">
        <v>176</v>
      </c>
      <c r="E36" s="240"/>
      <c r="F36" s="240"/>
      <c r="G36" s="240"/>
      <c r="H36" s="240"/>
    </row>
    <row r="37" spans="1:8" x14ac:dyDescent="0.3">
      <c r="A37" s="24">
        <v>100</v>
      </c>
      <c r="B37" s="27">
        <f>ROUND(A37*0.454,2-LEN(INT(A37*0.454)))</f>
        <v>45</v>
      </c>
      <c r="C37" s="26" t="s">
        <v>177</v>
      </c>
      <c r="D37" s="240" t="s">
        <v>178</v>
      </c>
      <c r="E37" s="240"/>
      <c r="F37" s="240"/>
      <c r="G37" s="240"/>
      <c r="H37" s="240"/>
    </row>
    <row r="38" spans="1:8" x14ac:dyDescent="0.3">
      <c r="A38" s="24">
        <v>100</v>
      </c>
      <c r="B38" s="27">
        <f>ROUND(A38*0.2844,2-LEN(INT(A38*0.2844)))</f>
        <v>28</v>
      </c>
      <c r="C38" s="22" t="s">
        <v>179</v>
      </c>
      <c r="D38" s="240" t="s">
        <v>180</v>
      </c>
      <c r="E38" s="240"/>
      <c r="F38" s="240"/>
      <c r="G38" s="240"/>
      <c r="H38" s="240"/>
    </row>
    <row r="39" spans="1:8" x14ac:dyDescent="0.3">
      <c r="A39" s="24">
        <v>40</v>
      </c>
      <c r="B39" s="27">
        <f>ROUND(A39*15.94,2-LEN(INT(A39*15.94)))</f>
        <v>640</v>
      </c>
      <c r="C39" s="22" t="s">
        <v>181</v>
      </c>
      <c r="D39" s="240" t="s">
        <v>182</v>
      </c>
      <c r="E39" s="240"/>
      <c r="F39" s="240"/>
      <c r="G39" s="240"/>
      <c r="H39" s="240"/>
    </row>
    <row r="40" spans="1:8" x14ac:dyDescent="0.3">
      <c r="A40" s="24">
        <v>100</v>
      </c>
      <c r="B40" s="27">
        <f>ROUND(A40*0.3,2-LEN(INT(A40*0.3)))</f>
        <v>30</v>
      </c>
      <c r="C40" s="26" t="s">
        <v>215</v>
      </c>
      <c r="D40" s="240" t="s">
        <v>216</v>
      </c>
      <c r="E40" s="240"/>
      <c r="F40" s="240"/>
      <c r="G40" s="240"/>
      <c r="H40" s="240"/>
    </row>
    <row r="41" spans="1:8" x14ac:dyDescent="0.3">
      <c r="A41" s="24">
        <v>1</v>
      </c>
      <c r="B41" s="27">
        <f>ROUND(A41*3.785,2-LEN(INT(A41*3.785)))</f>
        <v>3.8</v>
      </c>
      <c r="C41" s="26" t="s">
        <v>213</v>
      </c>
      <c r="D41" s="240" t="s">
        <v>214</v>
      </c>
      <c r="E41" s="240"/>
      <c r="F41" s="240"/>
      <c r="G41" s="240"/>
      <c r="H41" s="240"/>
    </row>
  </sheetData>
  <mergeCells count="21">
    <mergeCell ref="D40:H40"/>
    <mergeCell ref="D41:H41"/>
    <mergeCell ref="D32:H32"/>
    <mergeCell ref="A1:D1"/>
    <mergeCell ref="A22:D22"/>
    <mergeCell ref="C23:H23"/>
    <mergeCell ref="D24:H24"/>
    <mergeCell ref="D25:H25"/>
    <mergeCell ref="D26:H26"/>
    <mergeCell ref="D27:H27"/>
    <mergeCell ref="D28:H28"/>
    <mergeCell ref="D29:H29"/>
    <mergeCell ref="D30:H30"/>
    <mergeCell ref="D31:H31"/>
    <mergeCell ref="D39:H39"/>
    <mergeCell ref="D33:H33"/>
    <mergeCell ref="D34:H34"/>
    <mergeCell ref="D35:H35"/>
    <mergeCell ref="D36:H36"/>
    <mergeCell ref="D37:H37"/>
    <mergeCell ref="D38:H38"/>
  </mergeCells>
  <pageMargins left="0.25" right="0.25"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Y14"/>
  <sheetViews>
    <sheetView showGridLines="0" view="pageLayout" zoomScale="62" zoomScaleNormal="80" zoomScalePageLayoutView="62" workbookViewId="0">
      <selection activeCell="A5" sqref="A5:Q11"/>
    </sheetView>
  </sheetViews>
  <sheetFormatPr defaultColWidth="9.109375" defaultRowHeight="13.2" x14ac:dyDescent="0.25"/>
  <cols>
    <col min="1" max="4" width="17" style="2" customWidth="1"/>
    <col min="5" max="5" width="11.88671875" style="2" customWidth="1"/>
    <col min="6" max="7" width="11.6640625" style="2" customWidth="1"/>
    <col min="8" max="8" width="11.88671875" style="2" customWidth="1"/>
    <col min="9" max="10" width="11.6640625" style="2" customWidth="1"/>
    <col min="11" max="15" width="11.88671875" style="2" customWidth="1"/>
    <col min="16" max="16" width="11.6640625" style="2" customWidth="1"/>
    <col min="17" max="17" width="23.33203125" style="2" customWidth="1"/>
    <col min="18" max="18" width="12.6640625" style="2" customWidth="1"/>
    <col min="19" max="19" width="20.6640625" style="2" customWidth="1"/>
    <col min="20" max="21" width="12.6640625" style="2" customWidth="1"/>
    <col min="22" max="24" width="20.6640625" style="2" customWidth="1"/>
    <col min="25" max="25" width="8.6640625" style="2" customWidth="1"/>
    <col min="26" max="16384" width="9.109375" style="2"/>
  </cols>
  <sheetData>
    <row r="1" spans="1:25" ht="15.9" customHeight="1" thickBot="1" x14ac:dyDescent="0.3">
      <c r="A1" s="143"/>
      <c r="B1" s="143"/>
      <c r="C1" s="143"/>
      <c r="D1" s="143"/>
      <c r="E1" s="143"/>
      <c r="F1" s="143"/>
      <c r="G1" s="143"/>
      <c r="H1" s="143"/>
      <c r="I1" s="143"/>
      <c r="J1" s="143"/>
      <c r="K1" s="143"/>
      <c r="L1" s="143"/>
      <c r="M1" s="143"/>
      <c r="N1" s="143"/>
      <c r="O1" s="143"/>
      <c r="P1" s="143"/>
    </row>
    <row r="2" spans="1:25" s="26" customFormat="1" ht="24" customHeight="1" thickBot="1" x14ac:dyDescent="0.3">
      <c r="A2" s="168" t="s">
        <v>187</v>
      </c>
      <c r="B2" s="169"/>
      <c r="C2" s="169"/>
      <c r="D2" s="169"/>
      <c r="E2" s="169"/>
      <c r="F2" s="169"/>
      <c r="G2" s="169"/>
      <c r="H2" s="169"/>
      <c r="I2" s="169"/>
      <c r="J2" s="169"/>
      <c r="K2" s="169"/>
      <c r="L2" s="169"/>
      <c r="M2" s="169"/>
      <c r="N2" s="169"/>
      <c r="O2" s="169"/>
      <c r="P2" s="169"/>
      <c r="Q2" s="170"/>
      <c r="R2" s="145" t="s">
        <v>26</v>
      </c>
      <c r="S2" s="146"/>
      <c r="T2" s="146"/>
      <c r="U2" s="146"/>
      <c r="V2" s="146"/>
      <c r="W2" s="146"/>
      <c r="X2" s="146"/>
      <c r="Y2" s="147"/>
    </row>
    <row r="3" spans="1:25" s="3" customFormat="1" ht="53.25" customHeight="1" x14ac:dyDescent="0.25">
      <c r="A3" s="162" t="s">
        <v>27</v>
      </c>
      <c r="B3" s="164" t="s">
        <v>7</v>
      </c>
      <c r="C3" s="164" t="s">
        <v>29</v>
      </c>
      <c r="D3" s="164" t="s">
        <v>188</v>
      </c>
      <c r="E3" s="160" t="s">
        <v>116</v>
      </c>
      <c r="F3" s="161"/>
      <c r="G3" s="160" t="s">
        <v>117</v>
      </c>
      <c r="H3" s="161"/>
      <c r="I3" s="160" t="s">
        <v>118</v>
      </c>
      <c r="J3" s="161"/>
      <c r="K3" s="160" t="s">
        <v>119</v>
      </c>
      <c r="L3" s="161"/>
      <c r="M3" s="160" t="s">
        <v>190</v>
      </c>
      <c r="N3" s="161"/>
      <c r="O3" s="160" t="s">
        <v>189</v>
      </c>
      <c r="P3" s="161"/>
      <c r="Q3" s="166" t="s">
        <v>5</v>
      </c>
      <c r="R3" s="148" t="s">
        <v>3</v>
      </c>
      <c r="S3" s="150" t="s">
        <v>25</v>
      </c>
      <c r="T3" s="150" t="s">
        <v>33</v>
      </c>
      <c r="U3" s="150" t="s">
        <v>34</v>
      </c>
      <c r="V3" s="150" t="s">
        <v>35</v>
      </c>
      <c r="W3" s="150" t="s">
        <v>38</v>
      </c>
      <c r="X3" s="150" t="s">
        <v>39</v>
      </c>
      <c r="Y3" s="152" t="s">
        <v>36</v>
      </c>
    </row>
    <row r="4" spans="1:25" s="3" customFormat="1" ht="22.5" customHeight="1" thickBot="1" x14ac:dyDescent="0.3">
      <c r="A4" s="163"/>
      <c r="B4" s="165"/>
      <c r="C4" s="165"/>
      <c r="D4" s="165"/>
      <c r="E4" s="34" t="s">
        <v>40</v>
      </c>
      <c r="F4" s="34" t="s">
        <v>41</v>
      </c>
      <c r="G4" s="34" t="s">
        <v>40</v>
      </c>
      <c r="H4" s="34" t="s">
        <v>41</v>
      </c>
      <c r="I4" s="34" t="s">
        <v>40</v>
      </c>
      <c r="J4" s="34" t="s">
        <v>41</v>
      </c>
      <c r="K4" s="34" t="s">
        <v>40</v>
      </c>
      <c r="L4" s="34" t="s">
        <v>41</v>
      </c>
      <c r="M4" s="34" t="s">
        <v>40</v>
      </c>
      <c r="N4" s="34" t="s">
        <v>41</v>
      </c>
      <c r="O4" s="34" t="s">
        <v>40</v>
      </c>
      <c r="P4" s="34" t="s">
        <v>41</v>
      </c>
      <c r="Q4" s="167"/>
      <c r="R4" s="149"/>
      <c r="S4" s="151"/>
      <c r="T4" s="151"/>
      <c r="U4" s="151"/>
      <c r="V4" s="151"/>
      <c r="W4" s="151"/>
      <c r="X4" s="151"/>
      <c r="Y4" s="153"/>
    </row>
    <row r="5" spans="1:25" s="28" customFormat="1" ht="26.25" customHeight="1" thickTop="1" x14ac:dyDescent="0.25">
      <c r="A5" s="104" t="s">
        <v>291</v>
      </c>
      <c r="B5" s="59" t="s">
        <v>289</v>
      </c>
      <c r="C5" s="59" t="s">
        <v>407</v>
      </c>
      <c r="D5" s="46" t="s">
        <v>292</v>
      </c>
      <c r="E5" s="46" t="s">
        <v>282</v>
      </c>
      <c r="F5" s="48">
        <f>ROUND(E5*25,2-LEN(INT(E5*25)))</f>
        <v>50</v>
      </c>
      <c r="G5" s="46" t="s">
        <v>293</v>
      </c>
      <c r="H5" s="48">
        <f>ROUND(G5*25,2-LEN(INT(G5*25)))</f>
        <v>38</v>
      </c>
      <c r="I5" s="46" t="s">
        <v>260</v>
      </c>
      <c r="J5" s="48">
        <f>ROUND(I5*25,2-LEN(INT(I5*25)))</f>
        <v>19</v>
      </c>
      <c r="K5" s="46" t="s">
        <v>260</v>
      </c>
      <c r="L5" s="48">
        <f>ROUND(K5*25,2-LEN(INT(K5*25)))</f>
        <v>19</v>
      </c>
      <c r="M5" s="46" t="s">
        <v>294</v>
      </c>
      <c r="N5" s="48">
        <f>ROUND(M5*25,2-LEN(INT(M5*25)))</f>
        <v>13</v>
      </c>
      <c r="O5" s="46" t="s">
        <v>294</v>
      </c>
      <c r="P5" s="48">
        <f>ROUND(O5*25,2-LEN(INT(O5*25)))</f>
        <v>13</v>
      </c>
      <c r="Q5" s="118" t="s">
        <v>290</v>
      </c>
      <c r="R5" s="36"/>
      <c r="S5" s="37"/>
      <c r="T5" s="37"/>
      <c r="U5" s="37"/>
      <c r="V5" s="37"/>
      <c r="W5" s="37"/>
      <c r="X5" s="37"/>
      <c r="Y5" s="38"/>
    </row>
    <row r="6" spans="1:25" s="28" customFormat="1" ht="26.25" customHeight="1" x14ac:dyDescent="0.25">
      <c r="A6" s="67"/>
      <c r="B6" s="119"/>
      <c r="C6" s="119"/>
      <c r="D6" s="68"/>
      <c r="E6" s="68"/>
      <c r="F6" s="70"/>
      <c r="G6" s="68"/>
      <c r="H6" s="70"/>
      <c r="I6" s="68"/>
      <c r="J6" s="70"/>
      <c r="K6" s="68"/>
      <c r="L6" s="70"/>
      <c r="M6" s="68"/>
      <c r="N6" s="70"/>
      <c r="O6" s="68"/>
      <c r="P6" s="70"/>
      <c r="Q6" s="73"/>
      <c r="R6" s="116"/>
      <c r="S6" s="76"/>
      <c r="T6" s="76"/>
      <c r="U6" s="76"/>
      <c r="V6" s="76"/>
      <c r="W6" s="76"/>
      <c r="X6" s="76"/>
      <c r="Y6" s="77"/>
    </row>
    <row r="7" spans="1:25" s="28" customFormat="1" ht="26.25" customHeight="1" x14ac:dyDescent="0.25">
      <c r="A7" s="67"/>
      <c r="B7" s="119"/>
      <c r="C7" s="119"/>
      <c r="D7" s="68"/>
      <c r="E7" s="68"/>
      <c r="F7" s="70"/>
      <c r="G7" s="68"/>
      <c r="H7" s="70"/>
      <c r="I7" s="68"/>
      <c r="J7" s="70"/>
      <c r="K7" s="68"/>
      <c r="L7" s="70"/>
      <c r="M7" s="68"/>
      <c r="N7" s="70"/>
      <c r="O7" s="68"/>
      <c r="P7" s="70"/>
      <c r="Q7" s="73"/>
      <c r="R7" s="116"/>
      <c r="S7" s="76"/>
      <c r="T7" s="76"/>
      <c r="U7" s="76"/>
      <c r="V7" s="76"/>
      <c r="W7" s="76"/>
      <c r="X7" s="76"/>
      <c r="Y7" s="77"/>
    </row>
    <row r="8" spans="1:25" s="28" customFormat="1" ht="26.25" customHeight="1" x14ac:dyDescent="0.25">
      <c r="A8" s="67"/>
      <c r="B8" s="119"/>
      <c r="C8" s="119"/>
      <c r="D8" s="68"/>
      <c r="E8" s="68"/>
      <c r="F8" s="70"/>
      <c r="G8" s="68"/>
      <c r="H8" s="70"/>
      <c r="I8" s="68"/>
      <c r="J8" s="70"/>
      <c r="K8" s="68"/>
      <c r="L8" s="70"/>
      <c r="M8" s="68"/>
      <c r="N8" s="70"/>
      <c r="O8" s="68"/>
      <c r="P8" s="70"/>
      <c r="Q8" s="73"/>
      <c r="R8" s="116"/>
      <c r="S8" s="76"/>
      <c r="T8" s="76"/>
      <c r="U8" s="76"/>
      <c r="V8" s="76"/>
      <c r="W8" s="76"/>
      <c r="X8" s="76"/>
      <c r="Y8" s="77"/>
    </row>
    <row r="9" spans="1:25" s="28" customFormat="1" ht="26.25" customHeight="1" x14ac:dyDescent="0.25">
      <c r="A9" s="67"/>
      <c r="B9" s="119"/>
      <c r="C9" s="119"/>
      <c r="D9" s="68"/>
      <c r="E9" s="68"/>
      <c r="F9" s="70"/>
      <c r="G9" s="68"/>
      <c r="H9" s="70"/>
      <c r="I9" s="68"/>
      <c r="J9" s="70"/>
      <c r="K9" s="68"/>
      <c r="L9" s="70"/>
      <c r="M9" s="68"/>
      <c r="N9" s="70"/>
      <c r="O9" s="68"/>
      <c r="P9" s="70"/>
      <c r="Q9" s="73"/>
      <c r="R9" s="116"/>
      <c r="S9" s="76"/>
      <c r="T9" s="76"/>
      <c r="U9" s="76"/>
      <c r="V9" s="76"/>
      <c r="W9" s="76"/>
      <c r="X9" s="76"/>
      <c r="Y9" s="77"/>
    </row>
    <row r="10" spans="1:25" s="28" customFormat="1" ht="26.25" customHeight="1" x14ac:dyDescent="0.25">
      <c r="A10" s="67"/>
      <c r="B10" s="119"/>
      <c r="C10" s="119"/>
      <c r="D10" s="68"/>
      <c r="E10" s="68"/>
      <c r="F10" s="70"/>
      <c r="G10" s="68"/>
      <c r="H10" s="70"/>
      <c r="I10" s="68"/>
      <c r="J10" s="70"/>
      <c r="K10" s="68"/>
      <c r="L10" s="70"/>
      <c r="M10" s="68"/>
      <c r="N10" s="70"/>
      <c r="O10" s="68"/>
      <c r="P10" s="70"/>
      <c r="Q10" s="73"/>
      <c r="R10" s="116"/>
      <c r="S10" s="76"/>
      <c r="T10" s="76"/>
      <c r="U10" s="76"/>
      <c r="V10" s="76"/>
      <c r="W10" s="76"/>
      <c r="X10" s="76"/>
      <c r="Y10" s="77"/>
    </row>
    <row r="11" spans="1:25" s="28" customFormat="1" ht="26.25" customHeight="1" thickBot="1" x14ac:dyDescent="0.3">
      <c r="A11" s="47"/>
      <c r="B11" s="42"/>
      <c r="C11" s="42"/>
      <c r="D11" s="42"/>
      <c r="E11" s="42"/>
      <c r="F11" s="42"/>
      <c r="G11" s="42"/>
      <c r="H11" s="42"/>
      <c r="I11" s="42"/>
      <c r="J11" s="42"/>
      <c r="K11" s="42"/>
      <c r="L11" s="42"/>
      <c r="M11" s="42"/>
      <c r="N11" s="42"/>
      <c r="O11" s="42"/>
      <c r="P11" s="42"/>
      <c r="Q11" s="49"/>
      <c r="R11" s="39"/>
      <c r="S11" s="40"/>
      <c r="T11" s="40"/>
      <c r="U11" s="40"/>
      <c r="V11" s="40"/>
      <c r="W11" s="40"/>
      <c r="X11" s="40"/>
      <c r="Y11" s="41"/>
    </row>
    <row r="13" spans="1:25" ht="15.6" x14ac:dyDescent="0.3">
      <c r="A13" s="109" t="s">
        <v>362</v>
      </c>
    </row>
    <row r="14" spans="1:25" ht="15" x14ac:dyDescent="0.25">
      <c r="A14" s="110" t="s">
        <v>414</v>
      </c>
    </row>
  </sheetData>
  <mergeCells count="22">
    <mergeCell ref="A1:P1"/>
    <mergeCell ref="A2:Q2"/>
    <mergeCell ref="R2:Y2"/>
    <mergeCell ref="A3:A4"/>
    <mergeCell ref="D3:D4"/>
    <mergeCell ref="E3:F3"/>
    <mergeCell ref="G3:H3"/>
    <mergeCell ref="I3:J3"/>
    <mergeCell ref="K3:L3"/>
    <mergeCell ref="U3:U4"/>
    <mergeCell ref="V3:V4"/>
    <mergeCell ref="W3:W4"/>
    <mergeCell ref="X3:X4"/>
    <mergeCell ref="Y3:Y4"/>
    <mergeCell ref="M3:N3"/>
    <mergeCell ref="O3:P3"/>
    <mergeCell ref="B3:B4"/>
    <mergeCell ref="C3:C4"/>
    <mergeCell ref="T3:T4"/>
    <mergeCell ref="Q3:Q4"/>
    <mergeCell ref="R3:R4"/>
    <mergeCell ref="S3:S4"/>
  </mergeCells>
  <printOptions horizontalCentered="1"/>
  <pageMargins left="0.25" right="0.25" top="1.5" bottom="0.75" header="1" footer="0.3"/>
  <pageSetup paperSize="3" scale="70" orientation="landscape" r:id="rId1"/>
  <headerFooter>
    <oddHeader>&amp;C&amp;16&amp;A</oddHeader>
    <oddFooter>&amp;C&amp;16Issued
December 2008&amp;R&amp;14&amp;F&amp;16 &amp;A
2</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F46"/>
  <sheetViews>
    <sheetView showGridLines="0" showWhiteSpace="0" view="pageLayout" zoomScale="74" zoomScaleNormal="80" zoomScalePageLayoutView="74" workbookViewId="0">
      <selection activeCell="P7" sqref="P7"/>
    </sheetView>
  </sheetViews>
  <sheetFormatPr defaultColWidth="9.109375" defaultRowHeight="13.2" x14ac:dyDescent="0.25"/>
  <cols>
    <col min="1" max="1" width="8.6640625" style="2" customWidth="1"/>
    <col min="2" max="2" width="13.5546875" style="2" customWidth="1"/>
    <col min="3" max="3" width="12.88671875" style="2" customWidth="1"/>
    <col min="4" max="4" width="14.33203125" style="2" customWidth="1"/>
    <col min="5" max="5" width="10.109375" style="2" customWidth="1"/>
    <col min="6" max="6" width="16.6640625" style="2" customWidth="1"/>
    <col min="7" max="21" width="8.6640625" style="2" customWidth="1"/>
    <col min="22" max="22" width="12.6640625" style="2" customWidth="1"/>
    <col min="23" max="23" width="13.44140625" style="2" customWidth="1"/>
    <col min="24" max="24" width="4.6640625" style="2" customWidth="1"/>
    <col min="25" max="25" width="16.6640625" style="2" customWidth="1"/>
    <col min="26" max="26" width="20.6640625" style="2" customWidth="1"/>
    <col min="27" max="28" width="12.6640625" style="2" customWidth="1"/>
    <col min="29" max="31" width="20.6640625" style="2" customWidth="1"/>
    <col min="32" max="32" width="8.6640625" style="2" customWidth="1"/>
    <col min="33" max="16384" width="9.109375" style="2"/>
  </cols>
  <sheetData>
    <row r="1" spans="1:32" ht="44.25" customHeight="1" thickBot="1" x14ac:dyDescent="0.3"/>
    <row r="2" spans="1:32" ht="25.5" customHeight="1" thickBot="1" x14ac:dyDescent="0.5">
      <c r="A2" s="173" t="s">
        <v>409</v>
      </c>
      <c r="B2" s="174"/>
      <c r="C2" s="174"/>
      <c r="D2" s="174"/>
      <c r="E2" s="174"/>
      <c r="F2" s="174"/>
      <c r="G2" s="174"/>
      <c r="H2" s="174"/>
      <c r="I2" s="174"/>
      <c r="J2" s="174"/>
      <c r="K2" s="174"/>
      <c r="L2" s="174"/>
      <c r="M2" s="174"/>
      <c r="N2" s="174"/>
      <c r="O2" s="174"/>
      <c r="P2" s="174"/>
      <c r="Q2" s="174"/>
      <c r="R2" s="174"/>
      <c r="S2" s="174"/>
      <c r="T2" s="174"/>
      <c r="U2" s="174"/>
      <c r="V2" s="174"/>
      <c r="W2" s="175"/>
      <c r="X2" s="62"/>
    </row>
    <row r="3" spans="1:32" s="3" customFormat="1" ht="25.5" customHeight="1" x14ac:dyDescent="0.25">
      <c r="A3" s="176" t="s">
        <v>27</v>
      </c>
      <c r="B3" s="172" t="s">
        <v>7</v>
      </c>
      <c r="C3" s="172" t="s">
        <v>32</v>
      </c>
      <c r="D3" s="172" t="s">
        <v>29</v>
      </c>
      <c r="E3" s="172" t="s">
        <v>14</v>
      </c>
      <c r="F3" s="179" t="s">
        <v>12</v>
      </c>
      <c r="G3" s="180"/>
      <c r="H3" s="180"/>
      <c r="I3" s="180"/>
      <c r="J3" s="180"/>
      <c r="K3" s="180"/>
      <c r="L3" s="180"/>
      <c r="M3" s="180"/>
      <c r="N3" s="180"/>
      <c r="O3" s="180"/>
      <c r="P3" s="181"/>
      <c r="Q3" s="172" t="s">
        <v>31</v>
      </c>
      <c r="R3" s="172"/>
      <c r="S3" s="172"/>
      <c r="T3" s="172"/>
      <c r="U3" s="172"/>
      <c r="V3" s="172"/>
      <c r="W3" s="64"/>
      <c r="X3" s="65"/>
      <c r="Y3" s="184" t="s">
        <v>3</v>
      </c>
      <c r="Z3" s="150" t="s">
        <v>25</v>
      </c>
      <c r="AA3" s="150" t="s">
        <v>33</v>
      </c>
      <c r="AB3" s="150" t="s">
        <v>34</v>
      </c>
      <c r="AC3" s="150" t="s">
        <v>35</v>
      </c>
      <c r="AD3" s="150" t="s">
        <v>38</v>
      </c>
      <c r="AE3" s="150" t="s">
        <v>39</v>
      </c>
      <c r="AF3" s="152" t="s">
        <v>36</v>
      </c>
    </row>
    <row r="4" spans="1:32" s="3" customFormat="1" ht="29.25" customHeight="1" x14ac:dyDescent="0.25">
      <c r="A4" s="176"/>
      <c r="B4" s="172"/>
      <c r="C4" s="172"/>
      <c r="D4" s="172"/>
      <c r="E4" s="172"/>
      <c r="F4" s="172" t="s">
        <v>13</v>
      </c>
      <c r="G4" s="172" t="s">
        <v>68</v>
      </c>
      <c r="H4" s="172"/>
      <c r="I4" s="172" t="s">
        <v>95</v>
      </c>
      <c r="J4" s="172"/>
      <c r="K4" s="172" t="s">
        <v>352</v>
      </c>
      <c r="L4" s="172"/>
      <c r="M4" s="172" t="s">
        <v>46</v>
      </c>
      <c r="N4" s="172"/>
      <c r="O4" s="172" t="s">
        <v>353</v>
      </c>
      <c r="P4" s="164" t="s">
        <v>351</v>
      </c>
      <c r="Q4" s="172" t="s">
        <v>63</v>
      </c>
      <c r="R4" s="172"/>
      <c r="S4" s="172" t="s">
        <v>48</v>
      </c>
      <c r="T4" s="172" t="s">
        <v>47</v>
      </c>
      <c r="U4" s="172" t="s">
        <v>1</v>
      </c>
      <c r="V4" s="172" t="s">
        <v>28</v>
      </c>
      <c r="W4" s="177" t="s">
        <v>5</v>
      </c>
      <c r="X4" s="66"/>
      <c r="Y4" s="185"/>
      <c r="Z4" s="151"/>
      <c r="AA4" s="151"/>
      <c r="AB4" s="151"/>
      <c r="AC4" s="151"/>
      <c r="AD4" s="151"/>
      <c r="AE4" s="151"/>
      <c r="AF4" s="153"/>
    </row>
    <row r="5" spans="1:32" s="3" customFormat="1" ht="25.5" customHeight="1" thickBot="1" x14ac:dyDescent="0.3">
      <c r="A5" s="176"/>
      <c r="B5" s="172"/>
      <c r="C5" s="172"/>
      <c r="D5" s="172"/>
      <c r="E5" s="172"/>
      <c r="F5" s="172"/>
      <c r="G5" s="61" t="s">
        <v>42</v>
      </c>
      <c r="H5" s="61" t="s">
        <v>43</v>
      </c>
      <c r="I5" s="61" t="s">
        <v>57</v>
      </c>
      <c r="J5" s="61" t="s">
        <v>61</v>
      </c>
      <c r="K5" s="61" t="s">
        <v>57</v>
      </c>
      <c r="L5" s="61" t="s">
        <v>61</v>
      </c>
      <c r="M5" s="61" t="s">
        <v>55</v>
      </c>
      <c r="N5" s="61" t="s">
        <v>45</v>
      </c>
      <c r="O5" s="172"/>
      <c r="P5" s="178"/>
      <c r="Q5" s="61" t="s">
        <v>4</v>
      </c>
      <c r="R5" s="61" t="s">
        <v>49</v>
      </c>
      <c r="S5" s="172"/>
      <c r="T5" s="172"/>
      <c r="U5" s="172"/>
      <c r="V5" s="172"/>
      <c r="W5" s="177"/>
      <c r="X5" s="66"/>
      <c r="Y5" s="186"/>
      <c r="Z5" s="171"/>
      <c r="AA5" s="171"/>
      <c r="AB5" s="171"/>
      <c r="AC5" s="171"/>
      <c r="AD5" s="171"/>
      <c r="AE5" s="171"/>
      <c r="AF5" s="183"/>
    </row>
    <row r="6" spans="1:32" s="3" customFormat="1" ht="32.1" customHeight="1" thickTop="1" x14ac:dyDescent="0.25">
      <c r="A6" s="67" t="s">
        <v>408</v>
      </c>
      <c r="B6" s="68" t="s">
        <v>354</v>
      </c>
      <c r="C6" s="68" t="s">
        <v>410</v>
      </c>
      <c r="D6" s="68" t="s">
        <v>411</v>
      </c>
      <c r="E6" s="68" t="s">
        <v>412</v>
      </c>
      <c r="F6" s="68" t="s">
        <v>184</v>
      </c>
      <c r="G6" s="69">
        <v>80</v>
      </c>
      <c r="H6" s="70">
        <f>ROUND(G6*0.06309,2-LEN(INT(G6*0.06309)))</f>
        <v>5</v>
      </c>
      <c r="I6" s="69">
        <v>60</v>
      </c>
      <c r="J6" s="70">
        <f>ROUND(I6*15.94,2-LEN(INT(I6*15.94)))</f>
        <v>960</v>
      </c>
      <c r="K6" s="69" t="s">
        <v>413</v>
      </c>
      <c r="L6" s="70" t="s">
        <v>413</v>
      </c>
      <c r="M6" s="69">
        <v>140</v>
      </c>
      <c r="N6" s="71">
        <f>IF(M6&gt;32,ROUND(((M6-32)/1.8),2-LEN(INT(((M6-32)/1.8)))),ROUND(((M6-32)/1.8),3-LEN(INT(((M6-32)/1.8)))))</f>
        <v>60</v>
      </c>
      <c r="O6" s="68" t="s">
        <v>248</v>
      </c>
      <c r="P6" s="69">
        <v>70</v>
      </c>
      <c r="Q6" s="69">
        <v>2</v>
      </c>
      <c r="R6" s="70">
        <f>ROUND(Q6*0.746,2-LEN(INT(Q6*0.746)))</f>
        <v>1.5</v>
      </c>
      <c r="S6" s="72">
        <v>3</v>
      </c>
      <c r="T6" s="72">
        <v>460</v>
      </c>
      <c r="U6" s="72">
        <v>1750</v>
      </c>
      <c r="V6" s="72" t="s">
        <v>355</v>
      </c>
      <c r="W6" s="73" t="s">
        <v>240</v>
      </c>
      <c r="X6" s="74"/>
      <c r="Y6" s="44"/>
      <c r="Z6" s="37"/>
      <c r="AA6" s="37"/>
      <c r="AB6" s="37"/>
      <c r="AC6" s="37"/>
      <c r="AD6" s="37"/>
      <c r="AE6" s="37"/>
      <c r="AF6" s="38"/>
    </row>
    <row r="7" spans="1:32" s="3" customFormat="1" ht="32.1" customHeight="1" x14ac:dyDescent="0.25">
      <c r="A7" s="67"/>
      <c r="B7" s="68"/>
      <c r="C7" s="68"/>
      <c r="D7" s="68"/>
      <c r="E7" s="68"/>
      <c r="F7" s="68"/>
      <c r="G7" s="69"/>
      <c r="H7" s="70"/>
      <c r="I7" s="69"/>
      <c r="J7" s="70"/>
      <c r="K7" s="68"/>
      <c r="L7" s="70"/>
      <c r="M7" s="69"/>
      <c r="N7" s="71"/>
      <c r="O7" s="68"/>
      <c r="P7" s="69"/>
      <c r="Q7" s="69"/>
      <c r="R7" s="70"/>
      <c r="S7" s="72"/>
      <c r="T7" s="72"/>
      <c r="U7" s="72"/>
      <c r="V7" s="72"/>
      <c r="W7" s="73"/>
      <c r="X7" s="74"/>
      <c r="Y7" s="75"/>
      <c r="Z7" s="76"/>
      <c r="AA7" s="76"/>
      <c r="AB7" s="76"/>
      <c r="AC7" s="76"/>
      <c r="AD7" s="76"/>
      <c r="AE7" s="76"/>
      <c r="AF7" s="77"/>
    </row>
    <row r="8" spans="1:32" s="4" customFormat="1" ht="32.1" customHeight="1" x14ac:dyDescent="0.25">
      <c r="A8" s="67"/>
      <c r="B8" s="68"/>
      <c r="C8" s="68"/>
      <c r="D8" s="68"/>
      <c r="E8" s="68"/>
      <c r="F8" s="68"/>
      <c r="G8" s="69"/>
      <c r="H8" s="70"/>
      <c r="I8" s="69"/>
      <c r="J8" s="70"/>
      <c r="K8" s="68"/>
      <c r="L8" s="70"/>
      <c r="M8" s="69"/>
      <c r="N8" s="71"/>
      <c r="O8" s="68"/>
      <c r="P8" s="69"/>
      <c r="Q8" s="69"/>
      <c r="R8" s="70"/>
      <c r="S8" s="69"/>
      <c r="T8" s="69"/>
      <c r="U8" s="69"/>
      <c r="V8" s="68"/>
      <c r="W8" s="73"/>
      <c r="X8" s="74"/>
      <c r="Y8" s="78"/>
      <c r="Z8" s="79"/>
      <c r="AA8" s="79"/>
      <c r="AB8" s="79"/>
      <c r="AC8" s="79"/>
      <c r="AD8" s="79"/>
      <c r="AE8" s="79"/>
      <c r="AF8" s="80"/>
    </row>
    <row r="9" spans="1:32" s="4" customFormat="1" ht="31.5" customHeight="1" x14ac:dyDescent="0.25">
      <c r="A9" s="67"/>
      <c r="B9" s="68"/>
      <c r="C9" s="68"/>
      <c r="D9" s="68"/>
      <c r="E9" s="68"/>
      <c r="F9" s="68"/>
      <c r="G9" s="69"/>
      <c r="H9" s="70"/>
      <c r="I9" s="69"/>
      <c r="J9" s="70"/>
      <c r="K9" s="68"/>
      <c r="L9" s="70"/>
      <c r="M9" s="69"/>
      <c r="N9" s="71"/>
      <c r="O9" s="68"/>
      <c r="P9" s="69"/>
      <c r="Q9" s="69"/>
      <c r="R9" s="70"/>
      <c r="S9" s="69"/>
      <c r="T9" s="69"/>
      <c r="U9" s="69"/>
      <c r="V9" s="68"/>
      <c r="W9" s="73"/>
      <c r="X9" s="74"/>
      <c r="Y9" s="78"/>
      <c r="Z9" s="79"/>
      <c r="AA9" s="79"/>
      <c r="AB9" s="79"/>
      <c r="AC9" s="79"/>
      <c r="AD9" s="79"/>
      <c r="AE9" s="79"/>
      <c r="AF9" s="80"/>
    </row>
    <row r="10" spans="1:32" s="4" customFormat="1" ht="31.5" customHeight="1" x14ac:dyDescent="0.25">
      <c r="A10" s="67"/>
      <c r="B10" s="68"/>
      <c r="C10" s="68"/>
      <c r="D10" s="68"/>
      <c r="E10" s="68"/>
      <c r="F10" s="68"/>
      <c r="G10" s="69"/>
      <c r="H10" s="70"/>
      <c r="I10" s="69"/>
      <c r="J10" s="70"/>
      <c r="K10" s="68"/>
      <c r="L10" s="70"/>
      <c r="M10" s="69"/>
      <c r="N10" s="71"/>
      <c r="O10" s="68"/>
      <c r="P10" s="69"/>
      <c r="Q10" s="69"/>
      <c r="R10" s="70"/>
      <c r="S10" s="69"/>
      <c r="T10" s="69"/>
      <c r="U10" s="69"/>
      <c r="V10" s="68"/>
      <c r="W10" s="73"/>
      <c r="X10" s="74"/>
      <c r="Y10" s="78"/>
      <c r="Z10" s="79"/>
      <c r="AA10" s="79"/>
      <c r="AB10" s="79"/>
      <c r="AC10" s="79"/>
      <c r="AD10" s="79"/>
      <c r="AE10" s="79"/>
      <c r="AF10" s="80"/>
    </row>
    <row r="11" spans="1:32" s="4" customFormat="1" ht="32.1" customHeight="1" x14ac:dyDescent="0.25">
      <c r="A11" s="67"/>
      <c r="B11" s="68"/>
      <c r="C11" s="68"/>
      <c r="D11" s="68"/>
      <c r="E11" s="68"/>
      <c r="F11" s="68"/>
      <c r="G11" s="69"/>
      <c r="H11" s="70"/>
      <c r="I11" s="69"/>
      <c r="J11" s="70"/>
      <c r="K11" s="68"/>
      <c r="L11" s="70"/>
      <c r="M11" s="69"/>
      <c r="N11" s="71"/>
      <c r="O11" s="68"/>
      <c r="P11" s="69"/>
      <c r="Q11" s="69"/>
      <c r="R11" s="70"/>
      <c r="S11" s="69"/>
      <c r="T11" s="69"/>
      <c r="U11" s="69"/>
      <c r="V11" s="68"/>
      <c r="W11" s="73"/>
      <c r="X11" s="74"/>
      <c r="Y11" s="78"/>
      <c r="Z11" s="79"/>
      <c r="AA11" s="79"/>
      <c r="AB11" s="79"/>
      <c r="AC11" s="79"/>
      <c r="AD11" s="79"/>
      <c r="AE11" s="79"/>
      <c r="AF11" s="80"/>
    </row>
    <row r="12" spans="1:32" s="4" customFormat="1" ht="32.1" customHeight="1" x14ac:dyDescent="0.25">
      <c r="A12" s="67"/>
      <c r="B12" s="68"/>
      <c r="C12" s="68"/>
      <c r="D12" s="68"/>
      <c r="E12" s="68"/>
      <c r="F12" s="68"/>
      <c r="G12" s="69"/>
      <c r="H12" s="70"/>
      <c r="I12" s="69"/>
      <c r="J12" s="70"/>
      <c r="K12" s="68"/>
      <c r="L12" s="70"/>
      <c r="M12" s="69"/>
      <c r="N12" s="71"/>
      <c r="O12" s="68"/>
      <c r="P12" s="69"/>
      <c r="Q12" s="69"/>
      <c r="R12" s="70"/>
      <c r="S12" s="69"/>
      <c r="T12" s="69"/>
      <c r="U12" s="69"/>
      <c r="V12" s="68"/>
      <c r="W12" s="73"/>
      <c r="X12" s="74"/>
      <c r="Y12" s="78"/>
      <c r="Z12" s="79"/>
      <c r="AA12" s="79"/>
      <c r="AB12" s="79"/>
      <c r="AC12" s="79"/>
      <c r="AD12" s="79"/>
      <c r="AE12" s="79"/>
      <c r="AF12" s="80"/>
    </row>
    <row r="13" spans="1:32" s="4" customFormat="1" ht="32.1" customHeight="1" x14ac:dyDescent="0.25">
      <c r="A13" s="67"/>
      <c r="B13" s="68"/>
      <c r="C13" s="68"/>
      <c r="D13" s="68"/>
      <c r="E13" s="68"/>
      <c r="F13" s="68"/>
      <c r="G13" s="69"/>
      <c r="H13" s="70"/>
      <c r="I13" s="69"/>
      <c r="J13" s="70"/>
      <c r="K13" s="68"/>
      <c r="L13" s="70"/>
      <c r="M13" s="69"/>
      <c r="N13" s="71"/>
      <c r="O13" s="68"/>
      <c r="P13" s="69"/>
      <c r="Q13" s="69"/>
      <c r="R13" s="70"/>
      <c r="S13" s="69"/>
      <c r="T13" s="69"/>
      <c r="U13" s="69"/>
      <c r="V13" s="68"/>
      <c r="W13" s="73"/>
      <c r="X13" s="74"/>
      <c r="Y13" s="78"/>
      <c r="Z13" s="79"/>
      <c r="AA13" s="79"/>
      <c r="AB13" s="79"/>
      <c r="AC13" s="79"/>
      <c r="AD13" s="79"/>
      <c r="AE13" s="79"/>
      <c r="AF13" s="80"/>
    </row>
    <row r="14" spans="1:32" s="4" customFormat="1" ht="32.1" customHeight="1" x14ac:dyDescent="0.25">
      <c r="A14" s="67"/>
      <c r="B14" s="68"/>
      <c r="C14" s="68"/>
      <c r="D14" s="68"/>
      <c r="E14" s="68"/>
      <c r="F14" s="68"/>
      <c r="G14" s="69"/>
      <c r="H14" s="70"/>
      <c r="I14" s="69"/>
      <c r="J14" s="70"/>
      <c r="K14" s="68"/>
      <c r="L14" s="70"/>
      <c r="M14" s="69"/>
      <c r="N14" s="71"/>
      <c r="O14" s="68"/>
      <c r="P14" s="69"/>
      <c r="Q14" s="69"/>
      <c r="R14" s="70"/>
      <c r="S14" s="69"/>
      <c r="T14" s="69"/>
      <c r="U14" s="69"/>
      <c r="V14" s="68"/>
      <c r="W14" s="73"/>
      <c r="X14" s="74"/>
      <c r="Y14" s="78"/>
      <c r="Z14" s="79"/>
      <c r="AA14" s="79"/>
      <c r="AB14" s="79"/>
      <c r="AC14" s="79"/>
      <c r="AD14" s="79"/>
      <c r="AE14" s="79"/>
      <c r="AF14" s="80"/>
    </row>
    <row r="15" spans="1:32" s="4" customFormat="1" ht="32.1" customHeight="1" x14ac:dyDescent="0.25">
      <c r="A15" s="67"/>
      <c r="B15" s="68"/>
      <c r="C15" s="68"/>
      <c r="D15" s="68"/>
      <c r="E15" s="68"/>
      <c r="F15" s="68"/>
      <c r="G15" s="69"/>
      <c r="H15" s="70"/>
      <c r="I15" s="69"/>
      <c r="J15" s="70"/>
      <c r="K15" s="68"/>
      <c r="L15" s="70"/>
      <c r="M15" s="69"/>
      <c r="N15" s="71"/>
      <c r="O15" s="68"/>
      <c r="P15" s="69"/>
      <c r="Q15" s="69"/>
      <c r="R15" s="70"/>
      <c r="S15" s="69"/>
      <c r="T15" s="69"/>
      <c r="U15" s="69"/>
      <c r="V15" s="68"/>
      <c r="W15" s="73"/>
      <c r="X15" s="74"/>
      <c r="Y15" s="78"/>
      <c r="Z15" s="79"/>
      <c r="AA15" s="79"/>
      <c r="AB15" s="79"/>
      <c r="AC15" s="79"/>
      <c r="AD15" s="79"/>
      <c r="AE15" s="79"/>
      <c r="AF15" s="80"/>
    </row>
    <row r="16" spans="1:32" s="4" customFormat="1" ht="32.1" customHeight="1" x14ac:dyDescent="0.25">
      <c r="A16" s="67"/>
      <c r="B16" s="68"/>
      <c r="C16" s="68"/>
      <c r="D16" s="68"/>
      <c r="E16" s="68"/>
      <c r="F16" s="68"/>
      <c r="G16" s="69"/>
      <c r="H16" s="70"/>
      <c r="I16" s="69"/>
      <c r="J16" s="70"/>
      <c r="K16" s="68"/>
      <c r="L16" s="70"/>
      <c r="M16" s="69"/>
      <c r="N16" s="71"/>
      <c r="O16" s="68"/>
      <c r="P16" s="69"/>
      <c r="Q16" s="69"/>
      <c r="R16" s="70"/>
      <c r="S16" s="69"/>
      <c r="T16" s="69"/>
      <c r="U16" s="69"/>
      <c r="V16" s="68"/>
      <c r="W16" s="73"/>
      <c r="X16" s="74"/>
      <c r="Y16" s="78"/>
      <c r="Z16" s="79"/>
      <c r="AA16" s="79"/>
      <c r="AB16" s="79"/>
      <c r="AC16" s="79"/>
      <c r="AD16" s="79"/>
      <c r="AE16" s="79"/>
      <c r="AF16" s="80"/>
    </row>
    <row r="17" spans="1:32" s="4" customFormat="1" ht="32.1" customHeight="1" x14ac:dyDescent="0.25">
      <c r="A17" s="67"/>
      <c r="B17" s="68"/>
      <c r="C17" s="68"/>
      <c r="D17" s="68"/>
      <c r="E17" s="68"/>
      <c r="F17" s="68"/>
      <c r="G17" s="69"/>
      <c r="H17" s="70"/>
      <c r="I17" s="69"/>
      <c r="J17" s="70"/>
      <c r="K17" s="68"/>
      <c r="L17" s="70"/>
      <c r="M17" s="69"/>
      <c r="N17" s="71"/>
      <c r="O17" s="68"/>
      <c r="P17" s="69"/>
      <c r="Q17" s="69"/>
      <c r="R17" s="70"/>
      <c r="S17" s="69"/>
      <c r="T17" s="69"/>
      <c r="U17" s="69"/>
      <c r="V17" s="68"/>
      <c r="W17" s="73"/>
      <c r="X17" s="74"/>
      <c r="Y17" s="78"/>
      <c r="Z17" s="79"/>
      <c r="AA17" s="79"/>
      <c r="AB17" s="79"/>
      <c r="AC17" s="79"/>
      <c r="AD17" s="79"/>
      <c r="AE17" s="79"/>
      <c r="AF17" s="80"/>
    </row>
    <row r="18" spans="1:32" s="4" customFormat="1" ht="32.1" customHeight="1" x14ac:dyDescent="0.25">
      <c r="A18" s="67"/>
      <c r="B18" s="68"/>
      <c r="C18" s="68"/>
      <c r="D18" s="68"/>
      <c r="E18" s="68"/>
      <c r="F18" s="68"/>
      <c r="G18" s="69"/>
      <c r="H18" s="70"/>
      <c r="I18" s="69"/>
      <c r="J18" s="70"/>
      <c r="K18" s="68"/>
      <c r="L18" s="70"/>
      <c r="M18" s="69"/>
      <c r="N18" s="71"/>
      <c r="O18" s="68"/>
      <c r="P18" s="69"/>
      <c r="Q18" s="69"/>
      <c r="R18" s="70"/>
      <c r="S18" s="69"/>
      <c r="T18" s="69"/>
      <c r="U18" s="69"/>
      <c r="V18" s="68"/>
      <c r="W18" s="73"/>
      <c r="X18" s="74"/>
      <c r="Y18" s="78"/>
      <c r="Z18" s="79"/>
      <c r="AA18" s="79"/>
      <c r="AB18" s="79"/>
      <c r="AC18" s="79"/>
      <c r="AD18" s="79"/>
      <c r="AE18" s="79"/>
      <c r="AF18" s="80"/>
    </row>
    <row r="19" spans="1:32" s="4" customFormat="1" ht="32.1" customHeight="1" x14ac:dyDescent="0.25">
      <c r="A19" s="67"/>
      <c r="B19" s="68"/>
      <c r="C19" s="68"/>
      <c r="D19" s="68"/>
      <c r="E19" s="68"/>
      <c r="F19" s="68"/>
      <c r="G19" s="69"/>
      <c r="H19" s="70"/>
      <c r="I19" s="69"/>
      <c r="J19" s="70"/>
      <c r="K19" s="68"/>
      <c r="L19" s="70"/>
      <c r="M19" s="69"/>
      <c r="N19" s="71"/>
      <c r="O19" s="68"/>
      <c r="P19" s="69"/>
      <c r="Q19" s="69"/>
      <c r="R19" s="70"/>
      <c r="S19" s="69"/>
      <c r="T19" s="69"/>
      <c r="U19" s="69"/>
      <c r="V19" s="68"/>
      <c r="W19" s="73"/>
      <c r="X19" s="74"/>
      <c r="Y19" s="78"/>
      <c r="Z19" s="79"/>
      <c r="AA19" s="79"/>
      <c r="AB19" s="79"/>
      <c r="AC19" s="79"/>
      <c r="AD19" s="79"/>
      <c r="AE19" s="79"/>
      <c r="AF19" s="80"/>
    </row>
    <row r="20" spans="1:32" s="63" customFormat="1" ht="25.5" customHeight="1" x14ac:dyDescent="0.3">
      <c r="A20" s="81"/>
      <c r="B20" s="81"/>
      <c r="C20" s="81"/>
      <c r="D20" s="81"/>
      <c r="E20" s="81"/>
      <c r="F20" s="81"/>
      <c r="G20" s="81"/>
      <c r="H20" s="81"/>
      <c r="I20" s="81"/>
      <c r="J20" s="81"/>
      <c r="K20" s="81"/>
      <c r="L20" s="81"/>
      <c r="M20" s="81"/>
      <c r="N20" s="81"/>
      <c r="O20" s="81"/>
      <c r="P20" s="81"/>
      <c r="Q20" s="81"/>
      <c r="R20" s="81"/>
      <c r="S20" s="81"/>
      <c r="T20" s="81"/>
      <c r="U20" s="81"/>
      <c r="V20" s="81"/>
      <c r="W20" s="81"/>
      <c r="X20" s="81"/>
    </row>
    <row r="21" spans="1:32" s="63" customFormat="1" ht="25.5" customHeight="1" x14ac:dyDescent="0.3">
      <c r="A21" s="82" t="s">
        <v>6</v>
      </c>
      <c r="B21" s="83"/>
      <c r="C21" s="83"/>
      <c r="D21" s="83"/>
      <c r="E21" s="83"/>
      <c r="F21" s="83"/>
      <c r="G21" s="83"/>
      <c r="H21" s="83"/>
      <c r="I21" s="83"/>
      <c r="J21" s="83"/>
      <c r="K21" s="83"/>
      <c r="L21" s="83"/>
      <c r="M21" s="83"/>
      <c r="N21" s="83"/>
      <c r="O21" s="83"/>
      <c r="P21" s="83"/>
      <c r="Q21" s="83"/>
      <c r="R21" s="83"/>
      <c r="S21" s="83"/>
      <c r="T21" s="81"/>
      <c r="U21" s="81"/>
      <c r="V21" s="81"/>
      <c r="W21" s="81"/>
      <c r="X21" s="81"/>
    </row>
    <row r="22" spans="1:32" s="63" customFormat="1" ht="25.5" customHeight="1" x14ac:dyDescent="0.3">
      <c r="A22" s="182" t="s">
        <v>415</v>
      </c>
      <c r="B22" s="182"/>
      <c r="C22" s="182"/>
      <c r="D22" s="182"/>
      <c r="E22" s="182"/>
      <c r="F22" s="182"/>
      <c r="G22" s="182"/>
      <c r="H22" s="182"/>
      <c r="I22" s="182"/>
      <c r="J22" s="182"/>
      <c r="K22" s="182"/>
      <c r="L22" s="182"/>
      <c r="M22" s="182"/>
      <c r="N22" s="182"/>
      <c r="O22" s="182"/>
      <c r="P22" s="182"/>
      <c r="Q22" s="182"/>
      <c r="R22" s="182"/>
      <c r="S22" s="84"/>
      <c r="T22" s="81"/>
      <c r="U22" s="81"/>
      <c r="V22" s="81"/>
      <c r="W22" s="81"/>
      <c r="X22" s="81"/>
    </row>
    <row r="23" spans="1:32" s="63" customFormat="1" ht="15.9" customHeight="1" x14ac:dyDescent="0.3">
      <c r="A23" s="84"/>
      <c r="B23" s="84"/>
      <c r="C23" s="84"/>
      <c r="D23" s="84"/>
      <c r="E23" s="84"/>
      <c r="F23" s="84"/>
      <c r="G23" s="84"/>
      <c r="H23" s="84"/>
      <c r="I23" s="84"/>
      <c r="J23" s="84"/>
      <c r="K23" s="84"/>
      <c r="L23" s="84"/>
      <c r="M23" s="84"/>
      <c r="N23" s="84"/>
      <c r="O23" s="84"/>
      <c r="P23" s="84"/>
      <c r="Q23" s="84"/>
      <c r="R23" s="84"/>
      <c r="S23" s="84"/>
      <c r="T23" s="81"/>
      <c r="U23" s="81"/>
      <c r="V23" s="81"/>
      <c r="W23" s="81"/>
      <c r="X23" s="81"/>
    </row>
    <row r="24" spans="1:32" s="63" customFormat="1" ht="15.9" customHeight="1" x14ac:dyDescent="0.3">
      <c r="A24" s="84"/>
      <c r="B24" s="84"/>
      <c r="C24" s="84"/>
      <c r="D24" s="84"/>
      <c r="E24" s="84"/>
      <c r="F24" s="84"/>
      <c r="G24" s="84"/>
      <c r="H24" s="84"/>
      <c r="I24" s="84"/>
      <c r="J24" s="84"/>
      <c r="K24" s="84"/>
      <c r="L24" s="84"/>
      <c r="M24" s="84"/>
      <c r="N24" s="84"/>
      <c r="O24" s="84"/>
      <c r="P24" s="84"/>
      <c r="Q24" s="84"/>
      <c r="R24" s="84"/>
      <c r="S24" s="84"/>
      <c r="T24" s="81"/>
      <c r="U24" s="81"/>
      <c r="V24" s="81"/>
      <c r="W24" s="81"/>
      <c r="X24" s="81"/>
    </row>
    <row r="25" spans="1:32" s="63" customFormat="1" ht="15.9" customHeight="1" x14ac:dyDescent="0.3">
      <c r="A25" s="84"/>
      <c r="B25" s="84"/>
      <c r="C25" s="84"/>
      <c r="D25" s="84"/>
      <c r="E25" s="84"/>
      <c r="F25" s="84"/>
      <c r="G25" s="84"/>
      <c r="H25" s="84"/>
      <c r="I25" s="84"/>
      <c r="J25" s="84"/>
      <c r="K25" s="84"/>
      <c r="L25" s="84"/>
      <c r="M25" s="84"/>
      <c r="N25" s="84"/>
      <c r="O25" s="84"/>
      <c r="P25" s="84"/>
      <c r="Q25" s="84"/>
      <c r="R25" s="84"/>
      <c r="S25" s="84"/>
      <c r="T25" s="81"/>
      <c r="U25" s="81"/>
      <c r="V25" s="81"/>
      <c r="W25" s="81"/>
      <c r="X25" s="81"/>
    </row>
    <row r="26" spans="1:32" s="63" customFormat="1" ht="15.9" customHeight="1" x14ac:dyDescent="0.3">
      <c r="A26" s="84"/>
      <c r="B26" s="84"/>
      <c r="C26" s="84"/>
      <c r="D26" s="84"/>
      <c r="E26" s="84"/>
      <c r="F26" s="84"/>
      <c r="G26" s="84"/>
      <c r="H26" s="84"/>
      <c r="I26" s="84"/>
      <c r="J26" s="84"/>
      <c r="K26" s="84"/>
      <c r="L26" s="84"/>
      <c r="M26" s="84"/>
      <c r="N26" s="84"/>
      <c r="O26" s="84"/>
      <c r="P26" s="84"/>
      <c r="Q26" s="84"/>
      <c r="R26" s="84"/>
      <c r="S26" s="84"/>
      <c r="T26" s="81"/>
      <c r="U26" s="81"/>
      <c r="V26" s="81"/>
      <c r="W26" s="81"/>
      <c r="X26" s="81"/>
    </row>
    <row r="27" spans="1:32" s="63" customFormat="1" ht="15.9" customHeight="1" x14ac:dyDescent="0.3">
      <c r="A27" s="84"/>
      <c r="B27" s="84"/>
      <c r="C27" s="84"/>
      <c r="D27" s="84"/>
      <c r="E27" s="84"/>
      <c r="F27" s="84"/>
      <c r="G27" s="84"/>
      <c r="H27" s="84"/>
      <c r="I27" s="84"/>
      <c r="J27" s="84"/>
      <c r="K27" s="84"/>
      <c r="L27" s="84"/>
      <c r="M27" s="84"/>
      <c r="N27" s="84"/>
      <c r="O27" s="84"/>
      <c r="P27" s="84"/>
      <c r="Q27" s="84"/>
      <c r="R27" s="84"/>
      <c r="S27" s="84"/>
      <c r="T27" s="81"/>
      <c r="U27" s="81"/>
      <c r="V27" s="81"/>
      <c r="W27" s="81"/>
      <c r="X27" s="81"/>
    </row>
    <row r="28" spans="1:32" s="63" customFormat="1" ht="15.9" customHeight="1" x14ac:dyDescent="0.3">
      <c r="A28" s="84"/>
      <c r="B28" s="84"/>
      <c r="C28" s="84"/>
      <c r="D28" s="84"/>
      <c r="E28" s="84"/>
      <c r="F28" s="84"/>
      <c r="G28" s="84"/>
      <c r="H28" s="84"/>
      <c r="I28" s="84"/>
      <c r="J28" s="84"/>
      <c r="K28" s="84"/>
      <c r="L28" s="84"/>
      <c r="M28" s="84"/>
      <c r="N28" s="84"/>
      <c r="O28" s="84"/>
      <c r="P28" s="84"/>
      <c r="Q28" s="84"/>
      <c r="R28" s="84"/>
      <c r="S28" s="84"/>
      <c r="T28" s="81"/>
      <c r="U28" s="81"/>
      <c r="V28" s="81"/>
      <c r="W28" s="81"/>
      <c r="X28" s="81"/>
    </row>
    <row r="29" spans="1:32" s="63" customFormat="1" ht="15.9" customHeight="1" x14ac:dyDescent="0.3">
      <c r="A29" s="84"/>
      <c r="B29" s="84"/>
      <c r="C29" s="84"/>
      <c r="D29" s="84"/>
      <c r="E29" s="84"/>
      <c r="F29" s="84"/>
      <c r="G29" s="84"/>
      <c r="H29" s="84"/>
      <c r="I29" s="84"/>
      <c r="J29" s="84"/>
      <c r="K29" s="84"/>
      <c r="L29" s="84"/>
      <c r="M29" s="84"/>
      <c r="N29" s="84"/>
      <c r="O29" s="84"/>
      <c r="P29" s="84"/>
      <c r="Q29" s="84"/>
      <c r="R29" s="84"/>
      <c r="S29" s="84"/>
      <c r="T29" s="81"/>
      <c r="U29" s="81"/>
      <c r="V29" s="81"/>
      <c r="W29" s="81"/>
      <c r="X29" s="81"/>
    </row>
    <row r="30" spans="1:32" s="63" customFormat="1" ht="15.9" customHeight="1" x14ac:dyDescent="0.3">
      <c r="A30" s="84"/>
      <c r="B30" s="84"/>
      <c r="C30" s="84"/>
      <c r="D30" s="84"/>
      <c r="E30" s="84"/>
      <c r="F30" s="84"/>
      <c r="G30" s="84"/>
      <c r="H30" s="84"/>
      <c r="I30" s="84"/>
      <c r="J30" s="84"/>
      <c r="K30" s="84"/>
      <c r="L30" s="84"/>
      <c r="M30" s="84"/>
      <c r="N30" s="84"/>
      <c r="O30" s="84"/>
      <c r="P30" s="84"/>
      <c r="Q30" s="84"/>
      <c r="R30" s="84"/>
      <c r="S30" s="84"/>
      <c r="T30" s="81"/>
      <c r="U30" s="81"/>
      <c r="V30" s="81"/>
      <c r="W30" s="81"/>
      <c r="X30" s="81"/>
    </row>
    <row r="31" spans="1:32" s="63" customFormat="1" ht="15.9" customHeight="1" x14ac:dyDescent="0.3">
      <c r="A31" s="84"/>
      <c r="B31" s="84"/>
      <c r="C31" s="84"/>
      <c r="D31" s="84"/>
      <c r="E31" s="84"/>
      <c r="F31" s="84"/>
      <c r="G31" s="84"/>
      <c r="H31" s="84"/>
      <c r="I31" s="84"/>
      <c r="J31" s="84"/>
      <c r="K31" s="84"/>
      <c r="L31" s="84"/>
      <c r="M31" s="84"/>
      <c r="N31" s="84"/>
      <c r="O31" s="84"/>
      <c r="P31" s="84"/>
      <c r="Q31" s="84"/>
      <c r="R31" s="84"/>
      <c r="S31" s="84"/>
      <c r="T31" s="81"/>
      <c r="U31" s="81"/>
      <c r="V31" s="81"/>
      <c r="W31" s="81"/>
      <c r="X31" s="81"/>
    </row>
    <row r="32" spans="1:32" x14ac:dyDescent="0.25">
      <c r="A32" s="62"/>
      <c r="B32" s="62"/>
      <c r="C32" s="62"/>
      <c r="D32" s="62"/>
      <c r="E32" s="62"/>
      <c r="F32" s="62"/>
      <c r="G32" s="62"/>
      <c r="H32" s="62"/>
      <c r="I32" s="62"/>
      <c r="J32" s="62"/>
      <c r="K32" s="62"/>
      <c r="L32" s="62"/>
      <c r="M32" s="62"/>
      <c r="N32" s="62"/>
      <c r="O32" s="62"/>
      <c r="P32" s="62"/>
      <c r="Q32" s="62"/>
      <c r="R32" s="62"/>
      <c r="S32" s="62"/>
      <c r="T32" s="62"/>
      <c r="U32" s="62"/>
      <c r="V32" s="62"/>
      <c r="W32" s="62"/>
      <c r="X32" s="62"/>
    </row>
    <row r="33" spans="1:24" x14ac:dyDescent="0.25">
      <c r="A33" s="62"/>
      <c r="B33" s="62"/>
      <c r="C33" s="62"/>
      <c r="D33" s="62"/>
      <c r="E33" s="62"/>
      <c r="F33" s="62"/>
      <c r="G33" s="62"/>
      <c r="H33" s="62"/>
      <c r="I33" s="62"/>
      <c r="J33" s="62"/>
      <c r="K33" s="62"/>
      <c r="L33" s="62"/>
      <c r="M33" s="62"/>
      <c r="N33" s="62"/>
      <c r="O33" s="62"/>
      <c r="P33" s="62"/>
      <c r="Q33" s="62"/>
      <c r="R33" s="62"/>
      <c r="S33" s="62"/>
      <c r="T33" s="62"/>
      <c r="U33" s="62"/>
      <c r="V33" s="62"/>
      <c r="W33" s="62"/>
      <c r="X33" s="62"/>
    </row>
    <row r="34" spans="1:24" x14ac:dyDescent="0.25">
      <c r="A34" s="62"/>
      <c r="B34" s="62"/>
      <c r="C34" s="62"/>
      <c r="D34" s="62"/>
      <c r="E34" s="62"/>
      <c r="F34" s="62"/>
      <c r="G34" s="62"/>
      <c r="H34" s="62"/>
      <c r="I34" s="62"/>
      <c r="J34" s="62"/>
      <c r="K34" s="62"/>
      <c r="L34" s="62"/>
      <c r="M34" s="62"/>
      <c r="N34" s="62"/>
      <c r="O34" s="62"/>
      <c r="P34" s="62"/>
      <c r="Q34" s="62"/>
      <c r="R34" s="62"/>
      <c r="S34" s="62"/>
      <c r="T34" s="62"/>
      <c r="U34" s="62"/>
      <c r="V34" s="62"/>
      <c r="W34" s="62"/>
      <c r="X34" s="62"/>
    </row>
    <row r="35" spans="1:24" x14ac:dyDescent="0.25">
      <c r="A35" s="62"/>
      <c r="B35" s="62"/>
      <c r="C35" s="62"/>
      <c r="D35" s="62"/>
      <c r="E35" s="62"/>
      <c r="F35" s="62"/>
      <c r="G35" s="62"/>
      <c r="H35" s="62"/>
      <c r="I35" s="62"/>
      <c r="J35" s="62"/>
      <c r="K35" s="62"/>
      <c r="L35" s="62"/>
      <c r="M35" s="62"/>
      <c r="N35" s="62"/>
      <c r="O35" s="62"/>
      <c r="P35" s="62"/>
      <c r="Q35" s="62"/>
      <c r="R35" s="62"/>
      <c r="S35" s="62"/>
      <c r="T35" s="62"/>
      <c r="U35" s="62"/>
      <c r="V35" s="62"/>
      <c r="W35" s="62"/>
      <c r="X35" s="62"/>
    </row>
    <row r="36" spans="1:24" x14ac:dyDescent="0.25">
      <c r="A36" s="62"/>
      <c r="B36" s="62"/>
      <c r="C36" s="62"/>
      <c r="D36" s="62"/>
      <c r="E36" s="62"/>
      <c r="F36" s="62"/>
      <c r="G36" s="62"/>
      <c r="H36" s="62"/>
      <c r="I36" s="62"/>
      <c r="J36" s="62"/>
      <c r="K36" s="62"/>
      <c r="L36" s="62"/>
      <c r="M36" s="62"/>
      <c r="N36" s="62"/>
      <c r="O36" s="62"/>
      <c r="P36" s="62"/>
      <c r="Q36" s="62"/>
      <c r="R36" s="62"/>
      <c r="S36" s="62"/>
      <c r="T36" s="62"/>
      <c r="U36" s="62"/>
      <c r="V36" s="62"/>
      <c r="W36" s="62"/>
      <c r="X36" s="62"/>
    </row>
    <row r="37" spans="1:24" x14ac:dyDescent="0.25">
      <c r="A37" s="62"/>
      <c r="B37" s="62"/>
      <c r="C37" s="62"/>
      <c r="D37" s="62"/>
      <c r="E37" s="62"/>
      <c r="F37" s="62"/>
      <c r="G37" s="62"/>
      <c r="H37" s="62"/>
      <c r="I37" s="62"/>
      <c r="J37" s="62"/>
      <c r="K37" s="62"/>
      <c r="L37" s="62"/>
      <c r="M37" s="62"/>
      <c r="N37" s="62"/>
      <c r="O37" s="62"/>
      <c r="P37" s="62"/>
      <c r="Q37" s="62"/>
      <c r="R37" s="62"/>
      <c r="S37" s="62"/>
      <c r="T37" s="62"/>
      <c r="U37" s="62"/>
      <c r="V37" s="62"/>
      <c r="W37" s="62"/>
      <c r="X37" s="62"/>
    </row>
    <row r="38" spans="1:24" x14ac:dyDescent="0.25">
      <c r="A38" s="62"/>
      <c r="B38" s="62"/>
      <c r="C38" s="62"/>
      <c r="D38" s="62"/>
      <c r="E38" s="62"/>
      <c r="F38" s="62"/>
      <c r="G38" s="62"/>
      <c r="H38" s="62"/>
      <c r="I38" s="62"/>
      <c r="J38" s="62"/>
      <c r="K38" s="62"/>
      <c r="L38" s="62"/>
      <c r="M38" s="62"/>
      <c r="N38" s="62"/>
      <c r="O38" s="62"/>
      <c r="P38" s="62"/>
      <c r="Q38" s="62"/>
      <c r="R38" s="62"/>
      <c r="S38" s="62"/>
      <c r="T38" s="62"/>
      <c r="U38" s="62"/>
      <c r="V38" s="62"/>
      <c r="W38" s="62"/>
      <c r="X38" s="62"/>
    </row>
    <row r="39" spans="1:24" x14ac:dyDescent="0.25">
      <c r="A39" s="62"/>
      <c r="B39" s="62"/>
      <c r="C39" s="62"/>
      <c r="D39" s="62"/>
      <c r="E39" s="62"/>
      <c r="F39" s="62"/>
      <c r="G39" s="62"/>
      <c r="H39" s="62"/>
      <c r="I39" s="62"/>
      <c r="J39" s="62"/>
      <c r="K39" s="62"/>
      <c r="L39" s="62"/>
      <c r="M39" s="62"/>
      <c r="N39" s="62"/>
      <c r="O39" s="62"/>
      <c r="P39" s="62"/>
      <c r="Q39" s="62"/>
      <c r="R39" s="62"/>
      <c r="S39" s="62"/>
      <c r="T39" s="62"/>
      <c r="U39" s="62"/>
      <c r="V39" s="62"/>
      <c r="W39" s="62"/>
      <c r="X39" s="62"/>
    </row>
    <row r="40" spans="1:24" x14ac:dyDescent="0.25">
      <c r="A40" s="62"/>
      <c r="B40" s="62"/>
      <c r="C40" s="62"/>
      <c r="D40" s="62"/>
      <c r="E40" s="62"/>
      <c r="F40" s="62"/>
      <c r="G40" s="62"/>
      <c r="H40" s="62"/>
      <c r="I40" s="62"/>
      <c r="J40" s="62"/>
      <c r="K40" s="62"/>
      <c r="L40" s="62"/>
      <c r="M40" s="62"/>
      <c r="N40" s="62"/>
      <c r="O40" s="62"/>
      <c r="P40" s="62"/>
      <c r="Q40" s="62"/>
      <c r="R40" s="62"/>
      <c r="S40" s="62"/>
      <c r="T40" s="62"/>
      <c r="U40" s="62"/>
      <c r="V40" s="62"/>
      <c r="W40" s="62"/>
      <c r="X40" s="62"/>
    </row>
    <row r="41" spans="1:24" x14ac:dyDescent="0.25">
      <c r="A41" s="62"/>
      <c r="B41" s="62"/>
      <c r="C41" s="62"/>
      <c r="D41" s="62"/>
      <c r="E41" s="62"/>
      <c r="F41" s="62"/>
      <c r="G41" s="62"/>
      <c r="H41" s="62"/>
      <c r="I41" s="62"/>
      <c r="J41" s="62"/>
      <c r="K41" s="62"/>
      <c r="L41" s="62"/>
      <c r="M41" s="62"/>
      <c r="N41" s="62"/>
      <c r="O41" s="62"/>
      <c r="P41" s="62"/>
      <c r="Q41" s="62"/>
      <c r="R41" s="62"/>
      <c r="S41" s="62"/>
      <c r="T41" s="62"/>
      <c r="U41" s="62"/>
      <c r="V41" s="62"/>
      <c r="W41" s="62"/>
      <c r="X41" s="62"/>
    </row>
    <row r="42" spans="1:24" x14ac:dyDescent="0.25">
      <c r="A42" s="62"/>
      <c r="B42" s="62"/>
      <c r="C42" s="62"/>
      <c r="D42" s="62"/>
      <c r="E42" s="62"/>
      <c r="F42" s="62"/>
      <c r="G42" s="62"/>
      <c r="H42" s="62"/>
      <c r="I42" s="62"/>
      <c r="J42" s="62"/>
      <c r="K42" s="62"/>
      <c r="L42" s="62"/>
      <c r="M42" s="62"/>
      <c r="N42" s="62"/>
      <c r="O42" s="62"/>
      <c r="P42" s="62"/>
      <c r="Q42" s="62"/>
      <c r="R42" s="62"/>
      <c r="S42" s="62"/>
      <c r="T42" s="62"/>
      <c r="U42" s="62"/>
      <c r="V42" s="62"/>
      <c r="W42" s="62"/>
      <c r="X42" s="62"/>
    </row>
    <row r="46" spans="1:24" x14ac:dyDescent="0.25">
      <c r="E46" s="57"/>
    </row>
  </sheetData>
  <mergeCells count="30">
    <mergeCell ref="A22:R22"/>
    <mergeCell ref="AE3:AE5"/>
    <mergeCell ref="AF3:AF5"/>
    <mergeCell ref="F4:F5"/>
    <mergeCell ref="G4:H4"/>
    <mergeCell ref="I4:J4"/>
    <mergeCell ref="K4:L4"/>
    <mergeCell ref="M4:N4"/>
    <mergeCell ref="O4:O5"/>
    <mergeCell ref="Q4:R4"/>
    <mergeCell ref="S4:S5"/>
    <mergeCell ref="Y3:Y5"/>
    <mergeCell ref="Z3:Z5"/>
    <mergeCell ref="AA3:AA5"/>
    <mergeCell ref="AB3:AB5"/>
    <mergeCell ref="AC3:AC5"/>
    <mergeCell ref="AD3:AD5"/>
    <mergeCell ref="U4:U5"/>
    <mergeCell ref="A2:W2"/>
    <mergeCell ref="A3:A5"/>
    <mergeCell ref="B3:B5"/>
    <mergeCell ref="C3:C5"/>
    <mergeCell ref="D3:D5"/>
    <mergeCell ref="E3:E5"/>
    <mergeCell ref="Q3:V3"/>
    <mergeCell ref="T4:T5"/>
    <mergeCell ref="V4:V5"/>
    <mergeCell ref="W4:W5"/>
    <mergeCell ref="P4:P5"/>
    <mergeCell ref="F3:P3"/>
  </mergeCells>
  <printOptions horizontalCentered="1"/>
  <pageMargins left="0" right="0" top="1" bottom="0.75" header="0.3" footer="0.3"/>
  <pageSetup paperSize="3" scale="70" fitToWidth="2" orientation="landscape" r:id="rId1"/>
  <headerFooter alignWithMargins="0">
    <oddHeader>&amp;C&amp;16
&amp;A</oddHeader>
    <oddFooter>&amp;L&amp;14&amp;D    &amp;C&amp;14ISSUED 
DECEMBER 2008&amp;R&amp;14&amp;F &amp;A
Page &amp;P of &amp;N</oddFooter>
  </headerFooter>
  <colBreaks count="1" manualBreakCount="1">
    <brk id="24"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I25"/>
  <sheetViews>
    <sheetView showGridLines="0" view="pageLayout" topLeftCell="A3" zoomScale="60" zoomScaleNormal="80" zoomScalePageLayoutView="60" workbookViewId="0">
      <selection activeCell="E9" sqref="E9"/>
    </sheetView>
  </sheetViews>
  <sheetFormatPr defaultColWidth="9.109375" defaultRowHeight="13.2" x14ac:dyDescent="0.25"/>
  <cols>
    <col min="1" max="1" width="13.6640625" style="2" customWidth="1"/>
    <col min="2" max="2" width="13.44140625" style="2" customWidth="1"/>
    <col min="3" max="3" width="13.6640625" style="2" customWidth="1"/>
    <col min="4" max="6" width="13.44140625" style="2" customWidth="1"/>
    <col min="7" max="13" width="9.109375" style="2" customWidth="1"/>
    <col min="14" max="17" width="9.44140625" style="2" customWidth="1"/>
    <col min="18" max="25" width="9.109375" style="2" customWidth="1"/>
    <col min="26" max="26" width="13.44140625" style="2" customWidth="1"/>
    <col min="27" max="27" width="21.5546875" style="2" customWidth="1"/>
    <col min="28" max="28" width="12.6640625" style="2" customWidth="1"/>
    <col min="29" max="29" width="20.6640625" style="2" customWidth="1"/>
    <col min="30" max="31" width="12.6640625" style="2" customWidth="1"/>
    <col min="32" max="34" width="20.6640625" style="2" customWidth="1"/>
    <col min="35" max="35" width="8.6640625" style="2" customWidth="1"/>
    <col min="36" max="16384" width="9.109375" style="2"/>
  </cols>
  <sheetData>
    <row r="1" spans="1:35" ht="13.8" thickBot="1" x14ac:dyDescent="0.3">
      <c r="A1" s="159"/>
      <c r="B1" s="159"/>
      <c r="C1" s="159"/>
      <c r="D1" s="159"/>
      <c r="E1" s="159"/>
      <c r="F1" s="159"/>
      <c r="G1" s="159"/>
      <c r="H1" s="159"/>
      <c r="I1" s="159"/>
      <c r="J1" s="159"/>
      <c r="K1" s="159"/>
      <c r="L1" s="159"/>
      <c r="M1" s="159"/>
      <c r="N1" s="159"/>
      <c r="O1" s="159"/>
      <c r="P1" s="159"/>
      <c r="Q1" s="159"/>
      <c r="R1" s="159"/>
      <c r="S1" s="159"/>
      <c r="T1" s="159"/>
      <c r="U1" s="159"/>
      <c r="V1" s="159"/>
      <c r="W1" s="159"/>
      <c r="X1" s="159"/>
      <c r="Y1" s="159"/>
      <c r="Z1" s="159"/>
      <c r="AA1" s="159"/>
    </row>
    <row r="2" spans="1:35" s="26" customFormat="1" ht="39" customHeight="1" thickBot="1" x14ac:dyDescent="0.3">
      <c r="A2" s="168" t="s">
        <v>208</v>
      </c>
      <c r="B2" s="169"/>
      <c r="C2" s="169"/>
      <c r="D2" s="169"/>
      <c r="E2" s="169"/>
      <c r="F2" s="169"/>
      <c r="G2" s="169"/>
      <c r="H2" s="169"/>
      <c r="I2" s="169"/>
      <c r="J2" s="169"/>
      <c r="K2" s="169"/>
      <c r="L2" s="169"/>
      <c r="M2" s="169"/>
      <c r="N2" s="169"/>
      <c r="O2" s="169"/>
      <c r="P2" s="169"/>
      <c r="Q2" s="169"/>
      <c r="R2" s="169"/>
      <c r="S2" s="169"/>
      <c r="T2" s="169"/>
      <c r="U2" s="169"/>
      <c r="V2" s="169"/>
      <c r="W2" s="169"/>
      <c r="X2" s="169"/>
      <c r="Y2" s="169"/>
      <c r="Z2" s="169"/>
      <c r="AA2" s="170"/>
      <c r="AB2" s="145" t="s">
        <v>26</v>
      </c>
      <c r="AC2" s="146"/>
      <c r="AD2" s="146"/>
      <c r="AE2" s="146"/>
      <c r="AF2" s="146"/>
      <c r="AG2" s="146"/>
      <c r="AH2" s="146"/>
      <c r="AI2" s="147"/>
    </row>
    <row r="3" spans="1:35" s="3" customFormat="1" ht="36.75" customHeight="1" x14ac:dyDescent="0.25">
      <c r="A3" s="162" t="s">
        <v>27</v>
      </c>
      <c r="B3" s="164" t="s">
        <v>7</v>
      </c>
      <c r="C3" s="164" t="s">
        <v>32</v>
      </c>
      <c r="D3" s="164" t="s">
        <v>29</v>
      </c>
      <c r="E3" s="164" t="s">
        <v>14</v>
      </c>
      <c r="F3" s="160" t="s">
        <v>12</v>
      </c>
      <c r="G3" s="200"/>
      <c r="H3" s="200"/>
      <c r="I3" s="200"/>
      <c r="J3" s="200"/>
      <c r="K3" s="200"/>
      <c r="L3" s="200"/>
      <c r="M3" s="200"/>
      <c r="N3" s="200"/>
      <c r="O3" s="200"/>
      <c r="P3" s="201"/>
      <c r="Q3" s="164" t="s">
        <v>207</v>
      </c>
      <c r="R3" s="164"/>
      <c r="S3" s="160" t="s">
        <v>223</v>
      </c>
      <c r="T3" s="161"/>
      <c r="U3" s="180" t="s">
        <v>31</v>
      </c>
      <c r="V3" s="180"/>
      <c r="W3" s="180"/>
      <c r="X3" s="180"/>
      <c r="Y3" s="180"/>
      <c r="Z3" s="180"/>
      <c r="AA3" s="15"/>
      <c r="AB3" s="148" t="s">
        <v>3</v>
      </c>
      <c r="AC3" s="150" t="s">
        <v>25</v>
      </c>
      <c r="AD3" s="150" t="s">
        <v>33</v>
      </c>
      <c r="AE3" s="150" t="s">
        <v>34</v>
      </c>
      <c r="AF3" s="150" t="s">
        <v>35</v>
      </c>
      <c r="AG3" s="150" t="s">
        <v>38</v>
      </c>
      <c r="AH3" s="150" t="s">
        <v>39</v>
      </c>
      <c r="AI3" s="152" t="s">
        <v>36</v>
      </c>
    </row>
    <row r="4" spans="1:35" s="3" customFormat="1" ht="83.25" customHeight="1" x14ac:dyDescent="0.25">
      <c r="A4" s="189"/>
      <c r="B4" s="190"/>
      <c r="C4" s="190"/>
      <c r="D4" s="190"/>
      <c r="E4" s="190"/>
      <c r="F4" s="164" t="s">
        <v>13</v>
      </c>
      <c r="G4" s="164" t="s">
        <v>222</v>
      </c>
      <c r="H4" s="179" t="s">
        <v>205</v>
      </c>
      <c r="I4" s="191"/>
      <c r="J4" s="179" t="s">
        <v>206</v>
      </c>
      <c r="K4" s="191"/>
      <c r="L4" s="164" t="s">
        <v>230</v>
      </c>
      <c r="M4" s="179" t="s">
        <v>46</v>
      </c>
      <c r="N4" s="191"/>
      <c r="O4" s="172" t="s">
        <v>220</v>
      </c>
      <c r="P4" s="164" t="s">
        <v>221</v>
      </c>
      <c r="Q4" s="190"/>
      <c r="R4" s="190"/>
      <c r="S4" s="196"/>
      <c r="T4" s="197"/>
      <c r="U4" s="180" t="s">
        <v>251</v>
      </c>
      <c r="V4" s="191"/>
      <c r="W4" s="164" t="s">
        <v>48</v>
      </c>
      <c r="X4" s="164" t="s">
        <v>47</v>
      </c>
      <c r="Y4" s="164" t="s">
        <v>1</v>
      </c>
      <c r="Z4" s="164" t="s">
        <v>28</v>
      </c>
      <c r="AA4" s="193" t="s">
        <v>5</v>
      </c>
      <c r="AB4" s="149"/>
      <c r="AC4" s="151"/>
      <c r="AD4" s="151"/>
      <c r="AE4" s="151"/>
      <c r="AF4" s="151"/>
      <c r="AG4" s="151"/>
      <c r="AH4" s="151"/>
      <c r="AI4" s="153"/>
    </row>
    <row r="5" spans="1:35" s="3" customFormat="1" ht="36.75" customHeight="1" thickBot="1" x14ac:dyDescent="0.3">
      <c r="A5" s="163"/>
      <c r="B5" s="165"/>
      <c r="C5" s="165"/>
      <c r="D5" s="165"/>
      <c r="E5" s="165"/>
      <c r="F5" s="165"/>
      <c r="G5" s="165"/>
      <c r="H5" s="34" t="s">
        <v>42</v>
      </c>
      <c r="I5" s="13" t="s">
        <v>43</v>
      </c>
      <c r="J5" s="34" t="s">
        <v>57</v>
      </c>
      <c r="K5" s="13" t="s">
        <v>58</v>
      </c>
      <c r="L5" s="165"/>
      <c r="M5" s="34" t="s">
        <v>55</v>
      </c>
      <c r="N5" s="13" t="s">
        <v>45</v>
      </c>
      <c r="O5" s="198"/>
      <c r="P5" s="199"/>
      <c r="Q5" s="34" t="s">
        <v>59</v>
      </c>
      <c r="R5" s="34" t="s">
        <v>61</v>
      </c>
      <c r="S5" s="34" t="s">
        <v>52</v>
      </c>
      <c r="T5" s="13" t="s">
        <v>53</v>
      </c>
      <c r="U5" s="34" t="s">
        <v>4</v>
      </c>
      <c r="V5" s="13" t="s">
        <v>49</v>
      </c>
      <c r="W5" s="165"/>
      <c r="X5" s="165"/>
      <c r="Y5" s="165"/>
      <c r="Z5" s="165"/>
      <c r="AA5" s="194"/>
      <c r="AB5" s="188"/>
      <c r="AC5" s="187"/>
      <c r="AD5" s="187"/>
      <c r="AE5" s="187"/>
      <c r="AF5" s="187"/>
      <c r="AG5" s="187"/>
      <c r="AH5" s="187"/>
      <c r="AI5" s="192"/>
    </row>
    <row r="6" spans="1:35" s="29" customFormat="1" ht="41.25" customHeight="1" thickTop="1" x14ac:dyDescent="0.25">
      <c r="A6" s="104" t="s">
        <v>245</v>
      </c>
      <c r="B6" s="46" t="s">
        <v>219</v>
      </c>
      <c r="C6" s="46" t="s">
        <v>246</v>
      </c>
      <c r="D6" s="46" t="s">
        <v>185</v>
      </c>
      <c r="E6" s="46" t="s">
        <v>186</v>
      </c>
      <c r="F6" s="46" t="s">
        <v>247</v>
      </c>
      <c r="G6" s="46" t="s">
        <v>234</v>
      </c>
      <c r="H6" s="117">
        <v>380</v>
      </c>
      <c r="I6" s="48">
        <f>ROUND(H6*0.06309,2-LEN(INT(H6*0.06309)))</f>
        <v>24</v>
      </c>
      <c r="J6" s="117">
        <v>80</v>
      </c>
      <c r="K6" s="48">
        <f>ROUND(J6*0.3,2-LEN(INT(J6*0.3)))</f>
        <v>24</v>
      </c>
      <c r="L6" s="46" t="s">
        <v>203</v>
      </c>
      <c r="M6" s="117">
        <v>50</v>
      </c>
      <c r="N6" s="48">
        <f>IF(M6&gt;32,ROUND(((M6-32)/1.8),2-LEN(INT(((M6-32)/1.8)))),ROUND(((M6-32)/1.8),3-LEN(INT(((M6-32)/1.8)))))</f>
        <v>10</v>
      </c>
      <c r="O6" s="46" t="s">
        <v>248</v>
      </c>
      <c r="P6" s="117">
        <v>68</v>
      </c>
      <c r="Q6" s="46" t="s">
        <v>249</v>
      </c>
      <c r="R6" s="48">
        <f>ROUND(Q6*6.9,2-LEN(INT(Q6*6.9)))</f>
        <v>630</v>
      </c>
      <c r="S6" s="46" t="s">
        <v>250</v>
      </c>
      <c r="T6" s="48">
        <f>ROUND(S6*3.785,2-LEN(INT(S6*3.785)))</f>
        <v>200</v>
      </c>
      <c r="U6" s="46" t="s">
        <v>252</v>
      </c>
      <c r="V6" s="48">
        <f>ROUND(U6*0.746,2-LEN(INT(U6*0.746)))</f>
        <v>5.6</v>
      </c>
      <c r="W6" s="35">
        <v>3</v>
      </c>
      <c r="X6" s="35">
        <v>460</v>
      </c>
      <c r="Y6" s="35">
        <v>1750</v>
      </c>
      <c r="Z6" s="35" t="s">
        <v>30</v>
      </c>
      <c r="AA6" s="118" t="s">
        <v>236</v>
      </c>
      <c r="AB6" s="36"/>
      <c r="AC6" s="37"/>
      <c r="AD6" s="37"/>
      <c r="AE6" s="37"/>
      <c r="AF6" s="37"/>
      <c r="AG6" s="37"/>
      <c r="AH6" s="37"/>
      <c r="AI6" s="38"/>
    </row>
    <row r="7" spans="1:35" s="29" customFormat="1" ht="41.25" customHeight="1" x14ac:dyDescent="0.25">
      <c r="A7" s="67"/>
      <c r="B7" s="68"/>
      <c r="C7" s="68"/>
      <c r="D7" s="68"/>
      <c r="E7" s="68"/>
      <c r="F7" s="68"/>
      <c r="G7" s="68"/>
      <c r="H7" s="69"/>
      <c r="I7" s="70"/>
      <c r="J7" s="69"/>
      <c r="K7" s="70"/>
      <c r="L7" s="68"/>
      <c r="M7" s="69"/>
      <c r="N7" s="70"/>
      <c r="O7" s="68"/>
      <c r="P7" s="69"/>
      <c r="Q7" s="68"/>
      <c r="R7" s="70"/>
      <c r="S7" s="68"/>
      <c r="T7" s="70"/>
      <c r="U7" s="68"/>
      <c r="V7" s="70"/>
      <c r="W7" s="72"/>
      <c r="X7" s="72"/>
      <c r="Y7" s="72"/>
      <c r="Z7" s="72"/>
      <c r="AA7" s="73"/>
      <c r="AB7" s="116"/>
      <c r="AC7" s="76"/>
      <c r="AD7" s="76"/>
      <c r="AE7" s="76"/>
      <c r="AF7" s="76"/>
      <c r="AG7" s="76"/>
      <c r="AH7" s="76"/>
      <c r="AI7" s="77"/>
    </row>
    <row r="8" spans="1:35" s="29" customFormat="1" ht="41.25" customHeight="1" x14ac:dyDescent="0.25">
      <c r="A8" s="67"/>
      <c r="B8" s="68"/>
      <c r="C8" s="68"/>
      <c r="D8" s="68"/>
      <c r="E8" s="68"/>
      <c r="F8" s="68"/>
      <c r="G8" s="68"/>
      <c r="H8" s="69"/>
      <c r="I8" s="70"/>
      <c r="J8" s="69"/>
      <c r="K8" s="70"/>
      <c r="L8" s="68"/>
      <c r="M8" s="69"/>
      <c r="N8" s="70"/>
      <c r="O8" s="68"/>
      <c r="P8" s="69"/>
      <c r="Q8" s="68"/>
      <c r="R8" s="70"/>
      <c r="S8" s="68"/>
      <c r="T8" s="70"/>
      <c r="U8" s="68"/>
      <c r="V8" s="70"/>
      <c r="W8" s="72"/>
      <c r="X8" s="72"/>
      <c r="Y8" s="72"/>
      <c r="Z8" s="72"/>
      <c r="AA8" s="73"/>
      <c r="AB8" s="116"/>
      <c r="AC8" s="76"/>
      <c r="AD8" s="76"/>
      <c r="AE8" s="76"/>
      <c r="AF8" s="76"/>
      <c r="AG8" s="76"/>
      <c r="AH8" s="76"/>
      <c r="AI8" s="77"/>
    </row>
    <row r="9" spans="1:35" s="29" customFormat="1" ht="41.25" customHeight="1" x14ac:dyDescent="0.25">
      <c r="A9" s="67"/>
      <c r="B9" s="68"/>
      <c r="C9" s="68"/>
      <c r="D9" s="68"/>
      <c r="E9" s="68"/>
      <c r="F9" s="68"/>
      <c r="G9" s="68"/>
      <c r="H9" s="69"/>
      <c r="I9" s="70"/>
      <c r="J9" s="69"/>
      <c r="K9" s="70"/>
      <c r="L9" s="68"/>
      <c r="M9" s="69"/>
      <c r="N9" s="70"/>
      <c r="O9" s="68"/>
      <c r="P9" s="69"/>
      <c r="Q9" s="68"/>
      <c r="R9" s="70"/>
      <c r="S9" s="68"/>
      <c r="T9" s="70"/>
      <c r="U9" s="68"/>
      <c r="V9" s="70"/>
      <c r="W9" s="72"/>
      <c r="X9" s="72"/>
      <c r="Y9" s="72"/>
      <c r="Z9" s="72"/>
      <c r="AA9" s="73"/>
      <c r="AB9" s="116"/>
      <c r="AC9" s="76"/>
      <c r="AD9" s="76"/>
      <c r="AE9" s="76"/>
      <c r="AF9" s="76"/>
      <c r="AG9" s="76"/>
      <c r="AH9" s="76"/>
      <c r="AI9" s="77"/>
    </row>
    <row r="10" spans="1:35" s="29" customFormat="1" ht="41.25" customHeight="1" x14ac:dyDescent="0.25">
      <c r="A10" s="67"/>
      <c r="B10" s="68"/>
      <c r="C10" s="68"/>
      <c r="D10" s="68"/>
      <c r="E10" s="68"/>
      <c r="F10" s="68"/>
      <c r="G10" s="68"/>
      <c r="H10" s="69"/>
      <c r="I10" s="70"/>
      <c r="J10" s="69"/>
      <c r="K10" s="70"/>
      <c r="L10" s="68"/>
      <c r="M10" s="69"/>
      <c r="N10" s="70"/>
      <c r="O10" s="68"/>
      <c r="P10" s="69"/>
      <c r="Q10" s="68"/>
      <c r="R10" s="70"/>
      <c r="S10" s="68"/>
      <c r="T10" s="70"/>
      <c r="U10" s="68"/>
      <c r="V10" s="70"/>
      <c r="W10" s="72"/>
      <c r="X10" s="72"/>
      <c r="Y10" s="72"/>
      <c r="Z10" s="72"/>
      <c r="AA10" s="73"/>
      <c r="AB10" s="116"/>
      <c r="AC10" s="76"/>
      <c r="AD10" s="76"/>
      <c r="AE10" s="76"/>
      <c r="AF10" s="76"/>
      <c r="AG10" s="76"/>
      <c r="AH10" s="76"/>
      <c r="AI10" s="77"/>
    </row>
    <row r="11" spans="1:35" s="29" customFormat="1" ht="41.25" customHeight="1" x14ac:dyDescent="0.25">
      <c r="A11" s="67"/>
      <c r="B11" s="68"/>
      <c r="C11" s="68"/>
      <c r="D11" s="68"/>
      <c r="E11" s="68"/>
      <c r="F11" s="68"/>
      <c r="G11" s="68"/>
      <c r="H11" s="69"/>
      <c r="I11" s="70"/>
      <c r="J11" s="69"/>
      <c r="K11" s="70"/>
      <c r="L11" s="68"/>
      <c r="M11" s="69"/>
      <c r="N11" s="70"/>
      <c r="O11" s="68"/>
      <c r="P11" s="69"/>
      <c r="Q11" s="68"/>
      <c r="R11" s="70"/>
      <c r="S11" s="68"/>
      <c r="T11" s="70"/>
      <c r="U11" s="68"/>
      <c r="V11" s="70"/>
      <c r="W11" s="72"/>
      <c r="X11" s="72"/>
      <c r="Y11" s="72"/>
      <c r="Z11" s="72"/>
      <c r="AA11" s="73"/>
      <c r="AB11" s="116"/>
      <c r="AC11" s="76"/>
      <c r="AD11" s="76"/>
      <c r="AE11" s="76"/>
      <c r="AF11" s="76"/>
      <c r="AG11" s="76"/>
      <c r="AH11" s="76"/>
      <c r="AI11" s="77"/>
    </row>
    <row r="12" spans="1:35" s="28" customFormat="1" ht="41.25" customHeight="1" thickBot="1" x14ac:dyDescent="0.3">
      <c r="A12" s="47"/>
      <c r="B12" s="42"/>
      <c r="C12" s="42"/>
      <c r="D12" s="42"/>
      <c r="E12" s="42"/>
      <c r="F12" s="42"/>
      <c r="G12" s="42"/>
      <c r="H12" s="42"/>
      <c r="I12" s="42"/>
      <c r="J12" s="42"/>
      <c r="K12" s="42"/>
      <c r="L12" s="42"/>
      <c r="M12" s="42"/>
      <c r="N12" s="42"/>
      <c r="O12" s="42"/>
      <c r="P12" s="42"/>
      <c r="Q12" s="42"/>
      <c r="R12" s="42"/>
      <c r="S12" s="42"/>
      <c r="T12" s="42"/>
      <c r="U12" s="42"/>
      <c r="V12" s="42"/>
      <c r="W12" s="42"/>
      <c r="X12" s="42"/>
      <c r="Y12" s="42"/>
      <c r="Z12" s="42"/>
      <c r="AA12" s="49"/>
      <c r="AB12" s="39"/>
      <c r="AC12" s="40"/>
      <c r="AD12" s="40"/>
      <c r="AE12" s="40"/>
      <c r="AF12" s="40"/>
      <c r="AG12" s="40"/>
      <c r="AH12" s="40"/>
      <c r="AI12" s="41"/>
    </row>
    <row r="13" spans="1:35" s="33" customFormat="1" ht="15.9" customHeight="1" x14ac:dyDescent="0.3"/>
    <row r="14" spans="1:35" ht="15.9" customHeight="1" x14ac:dyDescent="0.3">
      <c r="A14" s="11" t="s">
        <v>362</v>
      </c>
      <c r="B14" s="1"/>
      <c r="C14" s="1"/>
      <c r="D14" s="1"/>
      <c r="E14" s="1"/>
      <c r="F14" s="1"/>
      <c r="G14" s="1"/>
      <c r="H14" s="1"/>
      <c r="I14" s="1"/>
      <c r="J14" s="1"/>
      <c r="K14" s="1"/>
      <c r="L14" s="1"/>
      <c r="M14" s="1"/>
      <c r="N14" s="1"/>
      <c r="O14" s="1"/>
      <c r="P14" s="1"/>
      <c r="Q14" s="1"/>
      <c r="R14" s="1"/>
      <c r="S14" s="1"/>
      <c r="T14" s="1"/>
      <c r="U14" s="1"/>
      <c r="V14" s="1"/>
      <c r="W14" s="1"/>
    </row>
    <row r="15" spans="1:35" ht="32.1" customHeight="1" x14ac:dyDescent="0.3">
      <c r="A15" s="195" t="s">
        <v>363</v>
      </c>
      <c r="B15" s="195"/>
      <c r="C15" s="195"/>
      <c r="D15" s="195"/>
      <c r="E15" s="195"/>
      <c r="F15" s="195"/>
      <c r="G15" s="195"/>
      <c r="H15" s="195"/>
      <c r="I15" s="195"/>
      <c r="J15" s="195"/>
      <c r="K15" s="195"/>
      <c r="L15" s="195"/>
      <c r="M15" s="195"/>
      <c r="N15" s="195"/>
      <c r="O15" s="195"/>
      <c r="P15" s="195"/>
      <c r="Q15" s="195"/>
      <c r="R15" s="195"/>
      <c r="S15" s="195"/>
      <c r="T15" s="195"/>
      <c r="U15" s="195"/>
      <c r="V15" s="195"/>
      <c r="W15" s="32"/>
    </row>
    <row r="25" spans="4:4" x14ac:dyDescent="0.25">
      <c r="D25" s="57"/>
    </row>
  </sheetData>
  <mergeCells count="35">
    <mergeCell ref="A15:V15"/>
    <mergeCell ref="G4:G5"/>
    <mergeCell ref="Q3:R4"/>
    <mergeCell ref="S3:T4"/>
    <mergeCell ref="W4:W5"/>
    <mergeCell ref="O4:O5"/>
    <mergeCell ref="U4:V4"/>
    <mergeCell ref="M4:N4"/>
    <mergeCell ref="U3:Z3"/>
    <mergeCell ref="P4:P5"/>
    <mergeCell ref="F3:P3"/>
    <mergeCell ref="AH3:AH5"/>
    <mergeCell ref="A1:AA1"/>
    <mergeCell ref="A2:AA2"/>
    <mergeCell ref="AB2:AI2"/>
    <mergeCell ref="A3:A5"/>
    <mergeCell ref="B3:B5"/>
    <mergeCell ref="C3:C5"/>
    <mergeCell ref="D3:D5"/>
    <mergeCell ref="E3:E5"/>
    <mergeCell ref="F4:F5"/>
    <mergeCell ref="H4:I4"/>
    <mergeCell ref="J4:K4"/>
    <mergeCell ref="AI3:AI5"/>
    <mergeCell ref="AA4:AA5"/>
    <mergeCell ref="AF3:AF5"/>
    <mergeCell ref="L4:L5"/>
    <mergeCell ref="AG3:AG5"/>
    <mergeCell ref="X4:X5"/>
    <mergeCell ref="Y4:Y5"/>
    <mergeCell ref="Z4:Z5"/>
    <mergeCell ref="AB3:AB5"/>
    <mergeCell ref="AC3:AC5"/>
    <mergeCell ref="AD3:AD5"/>
    <mergeCell ref="AE3:AE5"/>
  </mergeCells>
  <printOptions horizontalCentered="1"/>
  <pageMargins left="0.25" right="0.25" top="1.5" bottom="0.75" header="1" footer="0.3"/>
  <pageSetup paperSize="3" scale="70" fitToWidth="2" orientation="landscape" r:id="rId1"/>
  <headerFooter alignWithMargins="0">
    <oddHeader>&amp;C&amp;16&amp;A</oddHeader>
    <oddFooter>&amp;C&amp;16ISSUED
DECEMBER 2008&amp;R&amp;14&amp;F &amp;16&amp;A
4</oddFooter>
  </headerFooter>
  <colBreaks count="1" manualBreakCount="1">
    <brk id="27"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Z18"/>
  <sheetViews>
    <sheetView showGridLines="0" view="pageLayout" zoomScale="60" zoomScaleNormal="80" zoomScalePageLayoutView="60" workbookViewId="0">
      <selection activeCell="L8" sqref="L8"/>
    </sheetView>
  </sheetViews>
  <sheetFormatPr defaultColWidth="9.109375" defaultRowHeight="13.2" x14ac:dyDescent="0.25"/>
  <cols>
    <col min="1" max="3" width="13.44140625" style="2" customWidth="1"/>
    <col min="4" max="5" width="9.33203125" style="2" customWidth="1"/>
    <col min="6" max="6" width="9.44140625" style="2" customWidth="1"/>
    <col min="7" max="16" width="9.33203125" style="2" customWidth="1"/>
    <col min="17" max="17" width="9.109375" style="2" customWidth="1"/>
    <col min="18" max="18" width="54.6640625" style="2" customWidth="1"/>
    <col min="19" max="19" width="12.6640625" style="2" customWidth="1"/>
    <col min="20" max="20" width="20.6640625" style="2" customWidth="1"/>
    <col min="21" max="22" width="12.6640625" style="2" customWidth="1"/>
    <col min="23" max="25" width="20.6640625" style="2" customWidth="1"/>
    <col min="26" max="26" width="8.6640625" style="2" customWidth="1"/>
    <col min="27" max="16384" width="9.109375" style="2"/>
  </cols>
  <sheetData>
    <row r="1" spans="1:26" ht="15.75" customHeight="1" thickBot="1" x14ac:dyDescent="0.3">
      <c r="A1" s="159"/>
      <c r="B1" s="159"/>
      <c r="C1" s="159"/>
      <c r="D1" s="159"/>
      <c r="E1" s="159"/>
      <c r="F1" s="159"/>
      <c r="G1" s="159"/>
      <c r="H1" s="159"/>
      <c r="I1" s="159"/>
      <c r="J1" s="159"/>
      <c r="K1" s="159"/>
      <c r="L1" s="159"/>
      <c r="M1" s="159"/>
      <c r="N1" s="159"/>
      <c r="O1" s="159"/>
      <c r="P1" s="159"/>
      <c r="Q1" s="159"/>
      <c r="R1" s="159"/>
    </row>
    <row r="2" spans="1:26" s="26" customFormat="1" ht="33.75" customHeight="1" thickBot="1" x14ac:dyDescent="0.3">
      <c r="A2" s="154" t="s">
        <v>110</v>
      </c>
      <c r="B2" s="155"/>
      <c r="C2" s="156"/>
      <c r="D2" s="156"/>
      <c r="E2" s="156"/>
      <c r="F2" s="156"/>
      <c r="G2" s="156"/>
      <c r="H2" s="156"/>
      <c r="I2" s="156"/>
      <c r="J2" s="156"/>
      <c r="K2" s="156"/>
      <c r="L2" s="156"/>
      <c r="M2" s="156"/>
      <c r="N2" s="156"/>
      <c r="O2" s="156"/>
      <c r="P2" s="202"/>
      <c r="Q2" s="202"/>
      <c r="R2" s="157"/>
      <c r="S2" s="145" t="s">
        <v>26</v>
      </c>
      <c r="T2" s="146"/>
      <c r="U2" s="146"/>
      <c r="V2" s="146"/>
      <c r="W2" s="146"/>
      <c r="X2" s="146"/>
      <c r="Y2" s="146"/>
      <c r="Z2" s="147"/>
    </row>
    <row r="3" spans="1:26" s="3" customFormat="1" ht="33.75" customHeight="1" x14ac:dyDescent="0.25">
      <c r="A3" s="203" t="s">
        <v>27</v>
      </c>
      <c r="B3" s="206" t="s">
        <v>7</v>
      </c>
      <c r="C3" s="164" t="s">
        <v>14</v>
      </c>
      <c r="D3" s="179" t="s">
        <v>69</v>
      </c>
      <c r="E3" s="180"/>
      <c r="F3" s="180"/>
      <c r="G3" s="191"/>
      <c r="H3" s="172" t="s">
        <v>71</v>
      </c>
      <c r="I3" s="172"/>
      <c r="J3" s="160" t="s">
        <v>113</v>
      </c>
      <c r="K3" s="161"/>
      <c r="L3" s="172" t="s">
        <v>74</v>
      </c>
      <c r="M3" s="172"/>
      <c r="N3" s="172" t="s">
        <v>111</v>
      </c>
      <c r="O3" s="172"/>
      <c r="P3" s="172" t="s">
        <v>112</v>
      </c>
      <c r="Q3" s="172"/>
      <c r="R3" s="166" t="s">
        <v>5</v>
      </c>
      <c r="S3" s="148" t="s">
        <v>3</v>
      </c>
      <c r="T3" s="150" t="s">
        <v>25</v>
      </c>
      <c r="U3" s="150" t="s">
        <v>33</v>
      </c>
      <c r="V3" s="150" t="s">
        <v>34</v>
      </c>
      <c r="W3" s="150" t="s">
        <v>35</v>
      </c>
      <c r="X3" s="150" t="s">
        <v>38</v>
      </c>
      <c r="Y3" s="150" t="s">
        <v>39</v>
      </c>
      <c r="Z3" s="152" t="s">
        <v>36</v>
      </c>
    </row>
    <row r="4" spans="1:26" s="3" customFormat="1" ht="33.75" customHeight="1" x14ac:dyDescent="0.25">
      <c r="A4" s="204"/>
      <c r="B4" s="207"/>
      <c r="C4" s="190"/>
      <c r="D4" s="179" t="s">
        <v>37</v>
      </c>
      <c r="E4" s="191"/>
      <c r="F4" s="179" t="s">
        <v>0</v>
      </c>
      <c r="G4" s="191"/>
      <c r="H4" s="172"/>
      <c r="I4" s="172"/>
      <c r="J4" s="196"/>
      <c r="K4" s="197"/>
      <c r="L4" s="172"/>
      <c r="M4" s="172"/>
      <c r="N4" s="172"/>
      <c r="O4" s="172"/>
      <c r="P4" s="172"/>
      <c r="Q4" s="172"/>
      <c r="R4" s="210"/>
      <c r="S4" s="149"/>
      <c r="T4" s="151"/>
      <c r="U4" s="151"/>
      <c r="V4" s="151"/>
      <c r="W4" s="151"/>
      <c r="X4" s="151"/>
      <c r="Y4" s="151"/>
      <c r="Z4" s="153"/>
    </row>
    <row r="5" spans="1:26" s="3" customFormat="1" ht="33.75" customHeight="1" thickBot="1" x14ac:dyDescent="0.3">
      <c r="A5" s="205"/>
      <c r="B5" s="208"/>
      <c r="C5" s="165"/>
      <c r="D5" s="34" t="s">
        <v>55</v>
      </c>
      <c r="E5" s="34" t="s">
        <v>45</v>
      </c>
      <c r="F5" s="34" t="s">
        <v>55</v>
      </c>
      <c r="G5" s="34" t="s">
        <v>45</v>
      </c>
      <c r="H5" s="34" t="s">
        <v>59</v>
      </c>
      <c r="I5" s="34" t="s">
        <v>61</v>
      </c>
      <c r="J5" s="34" t="s">
        <v>59</v>
      </c>
      <c r="K5" s="34" t="s">
        <v>61</v>
      </c>
      <c r="L5" s="34" t="s">
        <v>52</v>
      </c>
      <c r="M5" s="34" t="s">
        <v>53</v>
      </c>
      <c r="N5" s="34" t="s">
        <v>40</v>
      </c>
      <c r="O5" s="34" t="s">
        <v>41</v>
      </c>
      <c r="P5" s="34" t="s">
        <v>40</v>
      </c>
      <c r="Q5" s="34" t="s">
        <v>41</v>
      </c>
      <c r="R5" s="167"/>
      <c r="S5" s="188"/>
      <c r="T5" s="187"/>
      <c r="U5" s="187"/>
      <c r="V5" s="187"/>
      <c r="W5" s="187"/>
      <c r="X5" s="187"/>
      <c r="Y5" s="187"/>
      <c r="Z5" s="192"/>
    </row>
    <row r="6" spans="1:26" s="28" customFormat="1" ht="25.5" customHeight="1" thickTop="1" x14ac:dyDescent="0.25">
      <c r="A6" s="104" t="s">
        <v>261</v>
      </c>
      <c r="B6" s="46" t="s">
        <v>235</v>
      </c>
      <c r="C6" s="46" t="s">
        <v>262</v>
      </c>
      <c r="D6" s="46" t="s">
        <v>255</v>
      </c>
      <c r="E6" s="48">
        <f>IF(D6&gt;32,ROUND(((D6-32)/1.8),2-LEN(INT(((D6-32)/1.8)))),ROUND(((D6-32)/1.8),3-LEN(INT(((D6-32)/1.8)))))</f>
        <v>16</v>
      </c>
      <c r="F6" s="46" t="s">
        <v>386</v>
      </c>
      <c r="G6" s="48">
        <f>IF(F6&gt;32,ROUND(((F6-32)/1.8),2-LEN(INT(((F6-32)/1.8)))),ROUND(((F6-32)/1.8),3-LEN(INT(((F6-32)/1.8)))))</f>
        <v>60</v>
      </c>
      <c r="H6" s="46" t="s">
        <v>256</v>
      </c>
      <c r="I6" s="48">
        <f>ROUND(H6*6.9,2-LEN(INT(H6*6.9)))</f>
        <v>550</v>
      </c>
      <c r="J6" s="46" t="s">
        <v>378</v>
      </c>
      <c r="K6" s="48">
        <f>ROUND(J6*6.9,2-LEN(INT(J6*6.9)))</f>
        <v>690</v>
      </c>
      <c r="L6" s="46" t="s">
        <v>264</v>
      </c>
      <c r="M6" s="48">
        <f>ROUND(L6*3.785,2-LEN(INT(L6*3.785)))</f>
        <v>7600</v>
      </c>
      <c r="N6" s="46" t="s">
        <v>234</v>
      </c>
      <c r="O6" s="48">
        <f>ROUND(N6*25,2-LEN(INT(N6*25)))</f>
        <v>75</v>
      </c>
      <c r="P6" s="46" t="s">
        <v>234</v>
      </c>
      <c r="Q6" s="48">
        <f>ROUND(P6*25,2-LEN(INT(P6*25)))</f>
        <v>75</v>
      </c>
      <c r="R6" s="118" t="s">
        <v>236</v>
      </c>
      <c r="S6" s="36"/>
      <c r="T6" s="37"/>
      <c r="U6" s="37"/>
      <c r="V6" s="37"/>
      <c r="W6" s="37"/>
      <c r="X6" s="37"/>
      <c r="Y6" s="37"/>
      <c r="Z6" s="38"/>
    </row>
    <row r="7" spans="1:26" s="28" customFormat="1" ht="25.5" customHeight="1" x14ac:dyDescent="0.25">
      <c r="A7" s="67"/>
      <c r="B7" s="68"/>
      <c r="C7" s="68"/>
      <c r="D7" s="68"/>
      <c r="E7" s="70"/>
      <c r="F7" s="68"/>
      <c r="G7" s="70"/>
      <c r="H7" s="68"/>
      <c r="I7" s="70"/>
      <c r="J7" s="68"/>
      <c r="K7" s="70"/>
      <c r="L7" s="68"/>
      <c r="M7" s="70"/>
      <c r="N7" s="68"/>
      <c r="O7" s="70"/>
      <c r="P7" s="68"/>
      <c r="Q7" s="70"/>
      <c r="R7" s="73"/>
      <c r="S7" s="116"/>
      <c r="T7" s="76"/>
      <c r="U7" s="76"/>
      <c r="V7" s="76"/>
      <c r="W7" s="76"/>
      <c r="X7" s="76"/>
      <c r="Y7" s="76"/>
      <c r="Z7" s="77"/>
    </row>
    <row r="8" spans="1:26" s="28" customFormat="1" ht="25.5" customHeight="1" x14ac:dyDescent="0.25">
      <c r="A8" s="67"/>
      <c r="B8" s="68"/>
      <c r="C8" s="68"/>
      <c r="D8" s="68"/>
      <c r="E8" s="70"/>
      <c r="F8" s="68"/>
      <c r="G8" s="70"/>
      <c r="H8" s="68"/>
      <c r="I8" s="70"/>
      <c r="J8" s="68"/>
      <c r="K8" s="70"/>
      <c r="L8" s="68"/>
      <c r="M8" s="70"/>
      <c r="N8" s="68"/>
      <c r="O8" s="70"/>
      <c r="P8" s="68"/>
      <c r="Q8" s="70"/>
      <c r="R8" s="73"/>
      <c r="S8" s="116"/>
      <c r="T8" s="76"/>
      <c r="U8" s="76"/>
      <c r="V8" s="76"/>
      <c r="W8" s="76"/>
      <c r="X8" s="76"/>
      <c r="Y8" s="76"/>
      <c r="Z8" s="77"/>
    </row>
    <row r="9" spans="1:26" s="28" customFormat="1" ht="25.5" customHeight="1" x14ac:dyDescent="0.25">
      <c r="A9" s="67"/>
      <c r="B9" s="68"/>
      <c r="C9" s="68"/>
      <c r="D9" s="68"/>
      <c r="E9" s="70"/>
      <c r="F9" s="68"/>
      <c r="G9" s="70"/>
      <c r="H9" s="68"/>
      <c r="I9" s="70"/>
      <c r="J9" s="68"/>
      <c r="K9" s="70"/>
      <c r="L9" s="68"/>
      <c r="M9" s="70"/>
      <c r="N9" s="68"/>
      <c r="O9" s="70"/>
      <c r="P9" s="68"/>
      <c r="Q9" s="70"/>
      <c r="R9" s="73"/>
      <c r="S9" s="116"/>
      <c r="T9" s="76"/>
      <c r="U9" s="76"/>
      <c r="V9" s="76"/>
      <c r="W9" s="76"/>
      <c r="X9" s="76"/>
      <c r="Y9" s="76"/>
      <c r="Z9" s="77"/>
    </row>
    <row r="10" spans="1:26" s="28" customFormat="1" ht="25.5" customHeight="1" x14ac:dyDescent="0.25">
      <c r="A10" s="67"/>
      <c r="B10" s="68"/>
      <c r="C10" s="68"/>
      <c r="D10" s="68"/>
      <c r="E10" s="70"/>
      <c r="F10" s="68"/>
      <c r="G10" s="70"/>
      <c r="H10" s="68"/>
      <c r="I10" s="70"/>
      <c r="J10" s="68"/>
      <c r="K10" s="70"/>
      <c r="L10" s="68"/>
      <c r="M10" s="70"/>
      <c r="N10" s="68"/>
      <c r="O10" s="70"/>
      <c r="P10" s="68"/>
      <c r="Q10" s="70"/>
      <c r="R10" s="73"/>
      <c r="S10" s="116"/>
      <c r="T10" s="76"/>
      <c r="U10" s="76"/>
      <c r="V10" s="76"/>
      <c r="W10" s="76"/>
      <c r="X10" s="76"/>
      <c r="Y10" s="76"/>
      <c r="Z10" s="77"/>
    </row>
    <row r="11" spans="1:26" s="28" customFormat="1" ht="25.5" customHeight="1" x14ac:dyDescent="0.25">
      <c r="A11" s="67"/>
      <c r="B11" s="68"/>
      <c r="C11" s="68"/>
      <c r="D11" s="68"/>
      <c r="E11" s="70"/>
      <c r="F11" s="68"/>
      <c r="G11" s="70"/>
      <c r="H11" s="68"/>
      <c r="I11" s="70"/>
      <c r="J11" s="68"/>
      <c r="K11" s="70"/>
      <c r="L11" s="68"/>
      <c r="M11" s="70"/>
      <c r="N11" s="68"/>
      <c r="O11" s="70"/>
      <c r="P11" s="68"/>
      <c r="Q11" s="70"/>
      <c r="R11" s="73"/>
      <c r="S11" s="116"/>
      <c r="T11" s="76"/>
      <c r="U11" s="76"/>
      <c r="V11" s="76"/>
      <c r="W11" s="76"/>
      <c r="X11" s="76"/>
      <c r="Y11" s="76"/>
      <c r="Z11" s="77"/>
    </row>
    <row r="12" spans="1:26" s="28" customFormat="1" ht="25.5" customHeight="1" x14ac:dyDescent="0.25">
      <c r="A12" s="67"/>
      <c r="B12" s="68"/>
      <c r="C12" s="68"/>
      <c r="D12" s="68"/>
      <c r="E12" s="70"/>
      <c r="F12" s="68"/>
      <c r="G12" s="70"/>
      <c r="H12" s="68"/>
      <c r="I12" s="70"/>
      <c r="J12" s="68"/>
      <c r="K12" s="70"/>
      <c r="L12" s="68"/>
      <c r="M12" s="70"/>
      <c r="N12" s="68"/>
      <c r="O12" s="70"/>
      <c r="P12" s="68"/>
      <c r="Q12" s="70"/>
      <c r="R12" s="73"/>
      <c r="S12" s="116"/>
      <c r="T12" s="76"/>
      <c r="U12" s="76"/>
      <c r="V12" s="76"/>
      <c r="W12" s="76"/>
      <c r="X12" s="76"/>
      <c r="Y12" s="76"/>
      <c r="Z12" s="77"/>
    </row>
    <row r="13" spans="1:26" s="28" customFormat="1" ht="25.5" customHeight="1" x14ac:dyDescent="0.25">
      <c r="A13" s="67"/>
      <c r="B13" s="68"/>
      <c r="C13" s="68"/>
      <c r="D13" s="68"/>
      <c r="E13" s="70"/>
      <c r="F13" s="68"/>
      <c r="G13" s="70"/>
      <c r="H13" s="68"/>
      <c r="I13" s="70"/>
      <c r="J13" s="68"/>
      <c r="K13" s="70"/>
      <c r="L13" s="68"/>
      <c r="M13" s="70"/>
      <c r="N13" s="68"/>
      <c r="O13" s="70"/>
      <c r="P13" s="68"/>
      <c r="Q13" s="70"/>
      <c r="R13" s="73"/>
      <c r="S13" s="116"/>
      <c r="T13" s="76"/>
      <c r="U13" s="76"/>
      <c r="V13" s="76"/>
      <c r="W13" s="76"/>
      <c r="X13" s="76"/>
      <c r="Y13" s="76"/>
      <c r="Z13" s="77"/>
    </row>
    <row r="14" spans="1:26" s="28" customFormat="1" ht="25.5" customHeight="1" x14ac:dyDescent="0.25">
      <c r="A14" s="67"/>
      <c r="B14" s="68"/>
      <c r="C14" s="68"/>
      <c r="D14" s="68"/>
      <c r="E14" s="70"/>
      <c r="F14" s="68"/>
      <c r="G14" s="70"/>
      <c r="H14" s="68"/>
      <c r="I14" s="70"/>
      <c r="J14" s="68"/>
      <c r="K14" s="70"/>
      <c r="L14" s="68"/>
      <c r="M14" s="70"/>
      <c r="N14" s="68"/>
      <c r="O14" s="70"/>
      <c r="P14" s="68"/>
      <c r="Q14" s="70"/>
      <c r="R14" s="73"/>
      <c r="S14" s="116"/>
      <c r="T14" s="76"/>
      <c r="U14" s="76"/>
      <c r="V14" s="76"/>
      <c r="W14" s="76"/>
      <c r="X14" s="76"/>
      <c r="Y14" s="76"/>
      <c r="Z14" s="77"/>
    </row>
    <row r="15" spans="1:26" s="28" customFormat="1" ht="26.25" customHeight="1" thickBot="1" x14ac:dyDescent="0.3">
      <c r="A15" s="47"/>
      <c r="B15" s="42"/>
      <c r="C15" s="42"/>
      <c r="D15" s="42"/>
      <c r="E15" s="42"/>
      <c r="F15" s="42"/>
      <c r="G15" s="42"/>
      <c r="H15" s="42"/>
      <c r="I15" s="42"/>
      <c r="J15" s="42"/>
      <c r="K15" s="42"/>
      <c r="L15" s="42"/>
      <c r="M15" s="42"/>
      <c r="N15" s="42"/>
      <c r="O15" s="42"/>
      <c r="P15" s="42"/>
      <c r="Q15" s="42"/>
      <c r="R15" s="49"/>
      <c r="S15" s="39"/>
      <c r="T15" s="40"/>
      <c r="U15" s="40"/>
      <c r="V15" s="40"/>
      <c r="W15" s="40"/>
      <c r="X15" s="40"/>
      <c r="Y15" s="40"/>
      <c r="Z15" s="41"/>
    </row>
    <row r="16" spans="1:26" s="33" customFormat="1" ht="15.9" customHeight="1" x14ac:dyDescent="0.3"/>
    <row r="17" spans="1:18" s="5" customFormat="1" ht="15.9" customHeight="1" x14ac:dyDescent="0.25">
      <c r="A17" s="7" t="s">
        <v>6</v>
      </c>
      <c r="B17" s="7"/>
    </row>
    <row r="18" spans="1:18" s="5" customFormat="1" ht="14.25" customHeight="1" x14ac:dyDescent="0.25">
      <c r="A18" s="209" t="s">
        <v>389</v>
      </c>
      <c r="B18" s="158"/>
      <c r="C18" s="158"/>
      <c r="D18" s="158"/>
      <c r="E18" s="158"/>
      <c r="F18" s="158"/>
      <c r="G18" s="158"/>
      <c r="H18" s="158"/>
      <c r="I18" s="158"/>
      <c r="J18" s="158"/>
      <c r="K18" s="158"/>
      <c r="L18" s="158"/>
      <c r="M18" s="158"/>
      <c r="N18" s="158"/>
      <c r="O18" s="158"/>
      <c r="P18" s="158"/>
      <c r="Q18" s="158"/>
      <c r="R18" s="158"/>
    </row>
  </sheetData>
  <mergeCells count="24">
    <mergeCell ref="V3:V5"/>
    <mergeCell ref="W3:W5"/>
    <mergeCell ref="X3:X5"/>
    <mergeCell ref="A18:R18"/>
    <mergeCell ref="P3:Q4"/>
    <mergeCell ref="R3:R5"/>
    <mergeCell ref="T3:T5"/>
    <mergeCell ref="U3:U5"/>
    <mergeCell ref="A1:R1"/>
    <mergeCell ref="A2:R2"/>
    <mergeCell ref="S2:Z2"/>
    <mergeCell ref="A3:A5"/>
    <mergeCell ref="B3:B5"/>
    <mergeCell ref="C3:C5"/>
    <mergeCell ref="D3:G3"/>
    <mergeCell ref="H3:I4"/>
    <mergeCell ref="J3:K4"/>
    <mergeCell ref="D4:E4"/>
    <mergeCell ref="F4:G4"/>
    <mergeCell ref="Y3:Y5"/>
    <mergeCell ref="Z3:Z5"/>
    <mergeCell ref="L3:M4"/>
    <mergeCell ref="N3:O4"/>
    <mergeCell ref="S3:S5"/>
  </mergeCells>
  <printOptions horizontalCentered="1"/>
  <pageMargins left="0.25" right="0.25" top="1.5" bottom="0.75" header="1" footer="0.3"/>
  <pageSetup paperSize="3" scale="70" fitToWidth="2" orientation="landscape" r:id="rId1"/>
  <headerFooter alignWithMargins="0">
    <oddHeader>&amp;C&amp;16&amp;A</oddHeader>
    <oddFooter>&amp;C&amp;16ISSUED
DECEMBER 2008&amp;R&amp;14&amp;F &amp;16&amp;A
5</oddFooter>
  </headerFooter>
  <colBreaks count="1" manualBreakCount="1">
    <brk id="18"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19"/>
  <sheetViews>
    <sheetView showGridLines="0" showWhiteSpace="0" view="pageLayout" topLeftCell="A5" zoomScale="60" zoomScaleNormal="80" zoomScalePageLayoutView="60" workbookViewId="0">
      <selection activeCell="A12" sqref="A6:U12"/>
    </sheetView>
  </sheetViews>
  <sheetFormatPr defaultColWidth="9.109375" defaultRowHeight="13.2" x14ac:dyDescent="0.25"/>
  <cols>
    <col min="1" max="2" width="17.109375" style="2" customWidth="1"/>
    <col min="3" max="3" width="17" style="2" customWidth="1"/>
    <col min="4" max="5" width="17.109375" style="2" customWidth="1"/>
    <col min="6" max="7" width="11.6640625" style="2" customWidth="1"/>
    <col min="8" max="9" width="11.88671875" style="2" customWidth="1"/>
    <col min="10" max="10" width="11.6640625" style="2" customWidth="1"/>
    <col min="11" max="11" width="11.88671875" style="2" customWidth="1"/>
    <col min="12" max="12" width="11.6640625" style="2" customWidth="1"/>
    <col min="13" max="14" width="11.88671875" style="2" customWidth="1"/>
    <col min="15" max="15" width="11.6640625" style="2" customWidth="1"/>
    <col min="16" max="16" width="11.88671875" style="2" customWidth="1"/>
    <col min="17" max="17" width="11.6640625" style="2" customWidth="1"/>
    <col min="18" max="19" width="11.88671875" style="2" customWidth="1"/>
    <col min="20" max="20" width="11.6640625" style="2" customWidth="1"/>
    <col min="21" max="21" width="39.6640625" style="2" customWidth="1"/>
    <col min="22" max="22" width="12.6640625" style="2" customWidth="1"/>
    <col min="23" max="23" width="20.6640625" style="2" customWidth="1"/>
    <col min="24" max="25" width="12.6640625" style="2" customWidth="1"/>
    <col min="26" max="28" width="20.6640625" style="2" customWidth="1"/>
    <col min="29" max="29" width="8.6640625" style="2" customWidth="1"/>
    <col min="30" max="16384" width="9.109375" style="2"/>
  </cols>
  <sheetData>
    <row r="1" spans="1:29" ht="15.9" customHeight="1" thickBot="1" x14ac:dyDescent="0.3">
      <c r="A1" s="143"/>
      <c r="B1" s="143"/>
      <c r="C1" s="143"/>
      <c r="D1" s="143"/>
      <c r="E1" s="143"/>
      <c r="F1" s="143"/>
      <c r="G1" s="143"/>
      <c r="H1" s="143"/>
      <c r="I1" s="143"/>
      <c r="J1" s="143"/>
      <c r="K1" s="143"/>
      <c r="L1" s="143"/>
      <c r="M1" s="143"/>
      <c r="N1" s="51"/>
      <c r="O1" s="16"/>
      <c r="P1" s="16"/>
      <c r="Q1" s="16"/>
      <c r="R1" s="16"/>
      <c r="S1" s="16"/>
      <c r="T1" s="16"/>
    </row>
    <row r="2" spans="1:29" s="26" customFormat="1" ht="33.75" customHeight="1" thickBot="1" x14ac:dyDescent="0.3">
      <c r="A2" s="168" t="s">
        <v>210</v>
      </c>
      <c r="B2" s="169"/>
      <c r="C2" s="169"/>
      <c r="D2" s="169"/>
      <c r="E2" s="169"/>
      <c r="F2" s="169"/>
      <c r="G2" s="169"/>
      <c r="H2" s="169"/>
      <c r="I2" s="169"/>
      <c r="J2" s="169"/>
      <c r="K2" s="169"/>
      <c r="L2" s="169"/>
      <c r="M2" s="169"/>
      <c r="N2" s="169"/>
      <c r="O2" s="169"/>
      <c r="P2" s="169"/>
      <c r="Q2" s="169"/>
      <c r="R2" s="169"/>
      <c r="S2" s="169"/>
      <c r="T2" s="169"/>
      <c r="U2" s="170"/>
      <c r="V2" s="145" t="s">
        <v>26</v>
      </c>
      <c r="W2" s="146"/>
      <c r="X2" s="146"/>
      <c r="Y2" s="146"/>
      <c r="Z2" s="146"/>
      <c r="AA2" s="146"/>
      <c r="AB2" s="146"/>
      <c r="AC2" s="147"/>
    </row>
    <row r="3" spans="1:29" s="3" customFormat="1" ht="33.75" customHeight="1" x14ac:dyDescent="0.25">
      <c r="A3" s="162" t="s">
        <v>27</v>
      </c>
      <c r="B3" s="164" t="s">
        <v>7</v>
      </c>
      <c r="C3" s="164" t="s">
        <v>32</v>
      </c>
      <c r="D3" s="164" t="s">
        <v>29</v>
      </c>
      <c r="E3" s="164" t="s">
        <v>14</v>
      </c>
      <c r="F3" s="172" t="s">
        <v>269</v>
      </c>
      <c r="G3" s="172"/>
      <c r="H3" s="172" t="s">
        <v>96</v>
      </c>
      <c r="I3" s="172"/>
      <c r="J3" s="172" t="s">
        <v>54</v>
      </c>
      <c r="K3" s="172"/>
      <c r="L3" s="172" t="s">
        <v>97</v>
      </c>
      <c r="M3" s="172"/>
      <c r="N3" s="179" t="s">
        <v>24</v>
      </c>
      <c r="O3" s="180"/>
      <c r="P3" s="180"/>
      <c r="Q3" s="180"/>
      <c r="R3" s="180"/>
      <c r="S3" s="191"/>
      <c r="T3" s="164" t="s">
        <v>224</v>
      </c>
      <c r="U3" s="166" t="s">
        <v>5</v>
      </c>
      <c r="V3" s="148" t="s">
        <v>3</v>
      </c>
      <c r="W3" s="150" t="s">
        <v>25</v>
      </c>
      <c r="X3" s="150" t="s">
        <v>33</v>
      </c>
      <c r="Y3" s="150" t="s">
        <v>34</v>
      </c>
      <c r="Z3" s="150" t="s">
        <v>35</v>
      </c>
      <c r="AA3" s="150" t="s">
        <v>38</v>
      </c>
      <c r="AB3" s="150" t="s">
        <v>39</v>
      </c>
      <c r="AC3" s="152" t="s">
        <v>36</v>
      </c>
    </row>
    <row r="4" spans="1:29" s="3" customFormat="1" ht="33.75" customHeight="1" x14ac:dyDescent="0.25">
      <c r="A4" s="189"/>
      <c r="B4" s="190"/>
      <c r="C4" s="190"/>
      <c r="D4" s="190"/>
      <c r="E4" s="190"/>
      <c r="F4" s="172"/>
      <c r="G4" s="172"/>
      <c r="H4" s="172"/>
      <c r="I4" s="172"/>
      <c r="J4" s="172"/>
      <c r="K4" s="172"/>
      <c r="L4" s="172"/>
      <c r="M4" s="172"/>
      <c r="N4" s="164" t="s">
        <v>276</v>
      </c>
      <c r="O4" s="172" t="s">
        <v>275</v>
      </c>
      <c r="P4" s="172"/>
      <c r="Q4" s="172" t="s">
        <v>48</v>
      </c>
      <c r="R4" s="172" t="s">
        <v>47</v>
      </c>
      <c r="S4" s="172" t="s">
        <v>15</v>
      </c>
      <c r="T4" s="190"/>
      <c r="U4" s="210"/>
      <c r="V4" s="149"/>
      <c r="W4" s="151"/>
      <c r="X4" s="151"/>
      <c r="Y4" s="151"/>
      <c r="Z4" s="151"/>
      <c r="AA4" s="151"/>
      <c r="AB4" s="151"/>
      <c r="AC4" s="153"/>
    </row>
    <row r="5" spans="1:29" s="3" customFormat="1" ht="34.5" customHeight="1" thickBot="1" x14ac:dyDescent="0.3">
      <c r="A5" s="163"/>
      <c r="B5" s="165"/>
      <c r="C5" s="165"/>
      <c r="D5" s="165"/>
      <c r="E5" s="165"/>
      <c r="F5" s="85" t="s">
        <v>130</v>
      </c>
      <c r="G5" s="34" t="s">
        <v>43</v>
      </c>
      <c r="H5" s="34" t="s">
        <v>59</v>
      </c>
      <c r="I5" s="34" t="s">
        <v>61</v>
      </c>
      <c r="J5" s="34" t="s">
        <v>52</v>
      </c>
      <c r="K5" s="34" t="s">
        <v>53</v>
      </c>
      <c r="L5" s="34" t="s">
        <v>40</v>
      </c>
      <c r="M5" s="50" t="s">
        <v>41</v>
      </c>
      <c r="N5" s="165"/>
      <c r="O5" s="34" t="s">
        <v>4</v>
      </c>
      <c r="P5" s="34" t="s">
        <v>49</v>
      </c>
      <c r="Q5" s="198"/>
      <c r="R5" s="198"/>
      <c r="S5" s="198"/>
      <c r="T5" s="165"/>
      <c r="U5" s="167"/>
      <c r="V5" s="188"/>
      <c r="W5" s="187"/>
      <c r="X5" s="187"/>
      <c r="Y5" s="187"/>
      <c r="Z5" s="187"/>
      <c r="AA5" s="187"/>
      <c r="AB5" s="187"/>
      <c r="AC5" s="192"/>
    </row>
    <row r="6" spans="1:29" s="28" customFormat="1" ht="42.75" customHeight="1" thickTop="1" x14ac:dyDescent="0.25">
      <c r="A6" s="104" t="s">
        <v>267</v>
      </c>
      <c r="B6" s="46" t="s">
        <v>235</v>
      </c>
      <c r="C6" s="46" t="s">
        <v>238</v>
      </c>
      <c r="D6" s="46" t="s">
        <v>266</v>
      </c>
      <c r="E6" s="46" t="s">
        <v>268</v>
      </c>
      <c r="F6" s="46" t="s">
        <v>270</v>
      </c>
      <c r="G6" s="48">
        <f>ROUND('SS223500-02'!N6*0.472,2-LEN(INT('SS223500-02'!N6*0.472)))</f>
        <v>24</v>
      </c>
      <c r="H6" s="46" t="s">
        <v>263</v>
      </c>
      <c r="I6" s="48">
        <f>ROUND(H6*6.9,2-LEN(INT(H6*6.9)))</f>
        <v>830</v>
      </c>
      <c r="J6" s="46" t="s">
        <v>271</v>
      </c>
      <c r="K6" s="48">
        <f>ROUND(J6*3.785,2-LEN(INT(J6*3.785)))</f>
        <v>760</v>
      </c>
      <c r="L6" s="46" t="s">
        <v>273</v>
      </c>
      <c r="M6" s="48" t="s">
        <v>272</v>
      </c>
      <c r="N6" s="35">
        <v>2</v>
      </c>
      <c r="O6" s="46" t="s">
        <v>274</v>
      </c>
      <c r="P6" s="48">
        <f>ROUND(O6*0.746,2-LEN(INT(O6*0.746)))</f>
        <v>7.5</v>
      </c>
      <c r="Q6" s="35">
        <v>3</v>
      </c>
      <c r="R6" s="35">
        <v>460</v>
      </c>
      <c r="S6" s="35">
        <v>1750</v>
      </c>
      <c r="T6" s="35">
        <v>3550</v>
      </c>
      <c r="U6" s="118" t="s">
        <v>236</v>
      </c>
      <c r="V6" s="36"/>
      <c r="W6" s="37"/>
      <c r="X6" s="37"/>
      <c r="Y6" s="37"/>
      <c r="Z6" s="37"/>
      <c r="AA6" s="37"/>
      <c r="AB6" s="37"/>
      <c r="AC6" s="38"/>
    </row>
    <row r="7" spans="1:29" s="28" customFormat="1" ht="42.75" customHeight="1" x14ac:dyDescent="0.25">
      <c r="A7" s="67"/>
      <c r="B7" s="68"/>
      <c r="C7" s="68"/>
      <c r="D7" s="68"/>
      <c r="E7" s="68"/>
      <c r="F7" s="68"/>
      <c r="G7" s="70"/>
      <c r="H7" s="68"/>
      <c r="I7" s="70"/>
      <c r="J7" s="68"/>
      <c r="K7" s="70"/>
      <c r="L7" s="68"/>
      <c r="M7" s="70"/>
      <c r="N7" s="72"/>
      <c r="O7" s="68"/>
      <c r="P7" s="70"/>
      <c r="Q7" s="72"/>
      <c r="R7" s="72"/>
      <c r="S7" s="72"/>
      <c r="T7" s="72"/>
      <c r="U7" s="73"/>
      <c r="V7" s="116"/>
      <c r="W7" s="76"/>
      <c r="X7" s="76"/>
      <c r="Y7" s="76"/>
      <c r="Z7" s="76"/>
      <c r="AA7" s="76"/>
      <c r="AB7" s="76"/>
      <c r="AC7" s="77"/>
    </row>
    <row r="8" spans="1:29" s="28" customFormat="1" ht="42.75" customHeight="1" x14ac:dyDescent="0.25">
      <c r="A8" s="67"/>
      <c r="B8" s="68"/>
      <c r="C8" s="68"/>
      <c r="D8" s="68"/>
      <c r="E8" s="68"/>
      <c r="F8" s="68"/>
      <c r="G8" s="70"/>
      <c r="H8" s="68"/>
      <c r="I8" s="70"/>
      <c r="J8" s="68"/>
      <c r="K8" s="70"/>
      <c r="L8" s="68"/>
      <c r="M8" s="70"/>
      <c r="N8" s="72"/>
      <c r="O8" s="68"/>
      <c r="P8" s="70"/>
      <c r="Q8" s="72"/>
      <c r="R8" s="72"/>
      <c r="S8" s="72"/>
      <c r="T8" s="72"/>
      <c r="U8" s="73"/>
      <c r="V8" s="116"/>
      <c r="W8" s="76"/>
      <c r="X8" s="76"/>
      <c r="Y8" s="76"/>
      <c r="Z8" s="76"/>
      <c r="AA8" s="76"/>
      <c r="AB8" s="76"/>
      <c r="AC8" s="77"/>
    </row>
    <row r="9" spans="1:29" s="28" customFormat="1" ht="42.75" customHeight="1" x14ac:dyDescent="0.25">
      <c r="A9" s="67"/>
      <c r="B9" s="68"/>
      <c r="C9" s="68"/>
      <c r="D9" s="68"/>
      <c r="E9" s="68"/>
      <c r="F9" s="68"/>
      <c r="G9" s="70"/>
      <c r="H9" s="68"/>
      <c r="I9" s="70"/>
      <c r="J9" s="68"/>
      <c r="K9" s="70"/>
      <c r="L9" s="68"/>
      <c r="M9" s="70"/>
      <c r="N9" s="72"/>
      <c r="O9" s="68"/>
      <c r="P9" s="70"/>
      <c r="Q9" s="72"/>
      <c r="R9" s="72"/>
      <c r="S9" s="72"/>
      <c r="T9" s="72"/>
      <c r="U9" s="73"/>
      <c r="V9" s="116"/>
      <c r="W9" s="76"/>
      <c r="X9" s="76"/>
      <c r="Y9" s="76"/>
      <c r="Z9" s="76"/>
      <c r="AA9" s="76"/>
      <c r="AB9" s="76"/>
      <c r="AC9" s="77"/>
    </row>
    <row r="10" spans="1:29" s="28" customFormat="1" ht="42.75" customHeight="1" x14ac:dyDescent="0.25">
      <c r="A10" s="67"/>
      <c r="B10" s="68"/>
      <c r="C10" s="68"/>
      <c r="D10" s="68"/>
      <c r="E10" s="68"/>
      <c r="F10" s="68"/>
      <c r="G10" s="70"/>
      <c r="H10" s="68"/>
      <c r="I10" s="70"/>
      <c r="J10" s="68"/>
      <c r="K10" s="70"/>
      <c r="L10" s="68"/>
      <c r="M10" s="70"/>
      <c r="N10" s="72"/>
      <c r="O10" s="68"/>
      <c r="P10" s="70"/>
      <c r="Q10" s="72"/>
      <c r="R10" s="72"/>
      <c r="S10" s="72"/>
      <c r="T10" s="72"/>
      <c r="U10" s="73"/>
      <c r="V10" s="116"/>
      <c r="W10" s="76"/>
      <c r="X10" s="76"/>
      <c r="Y10" s="76"/>
      <c r="Z10" s="76"/>
      <c r="AA10" s="76"/>
      <c r="AB10" s="76"/>
      <c r="AC10" s="77"/>
    </row>
    <row r="11" spans="1:29" s="28" customFormat="1" ht="42.75" customHeight="1" x14ac:dyDescent="0.25">
      <c r="A11" s="67"/>
      <c r="B11" s="68"/>
      <c r="C11" s="68"/>
      <c r="D11" s="68"/>
      <c r="E11" s="68"/>
      <c r="F11" s="68"/>
      <c r="G11" s="70"/>
      <c r="H11" s="68"/>
      <c r="I11" s="70"/>
      <c r="J11" s="68"/>
      <c r="K11" s="70"/>
      <c r="L11" s="68"/>
      <c r="M11" s="70"/>
      <c r="N11" s="72"/>
      <c r="O11" s="68"/>
      <c r="P11" s="70"/>
      <c r="Q11" s="72"/>
      <c r="R11" s="72"/>
      <c r="S11" s="72"/>
      <c r="T11" s="72"/>
      <c r="U11" s="73"/>
      <c r="V11" s="116"/>
      <c r="W11" s="76"/>
      <c r="X11" s="76"/>
      <c r="Y11" s="76"/>
      <c r="Z11" s="76"/>
      <c r="AA11" s="76"/>
      <c r="AB11" s="76"/>
      <c r="AC11" s="77"/>
    </row>
    <row r="12" spans="1:29" s="28" customFormat="1" ht="43.5" customHeight="1" thickBot="1" x14ac:dyDescent="0.3">
      <c r="A12" s="47"/>
      <c r="B12" s="42"/>
      <c r="C12" s="42"/>
      <c r="D12" s="42"/>
      <c r="E12" s="42"/>
      <c r="F12" s="42"/>
      <c r="G12" s="42"/>
      <c r="H12" s="42"/>
      <c r="I12" s="42"/>
      <c r="J12" s="42"/>
      <c r="K12" s="42"/>
      <c r="L12" s="42"/>
      <c r="M12" s="42"/>
      <c r="N12" s="42"/>
      <c r="O12" s="42"/>
      <c r="P12" s="42"/>
      <c r="Q12" s="42"/>
      <c r="R12" s="42"/>
      <c r="S12" s="42"/>
      <c r="T12" s="42"/>
      <c r="U12" s="49"/>
      <c r="V12" s="39"/>
      <c r="W12" s="40"/>
      <c r="X12" s="40"/>
      <c r="Y12" s="40"/>
      <c r="Z12" s="40"/>
      <c r="AA12" s="40"/>
      <c r="AB12" s="40"/>
      <c r="AC12" s="41"/>
    </row>
    <row r="14" spans="1:29" ht="15.6" x14ac:dyDescent="0.3">
      <c r="A14" s="109" t="s">
        <v>362</v>
      </c>
    </row>
    <row r="15" spans="1:29" ht="15" x14ac:dyDescent="0.25">
      <c r="A15" s="110" t="s">
        <v>393</v>
      </c>
    </row>
    <row r="16" spans="1:29" ht="15" x14ac:dyDescent="0.25">
      <c r="B16" s="110" t="s">
        <v>394</v>
      </c>
    </row>
    <row r="17" spans="2:2" ht="15" x14ac:dyDescent="0.25">
      <c r="B17" s="110" t="s">
        <v>395</v>
      </c>
    </row>
    <row r="18" spans="2:2" ht="15" x14ac:dyDescent="0.25">
      <c r="B18" s="110" t="s">
        <v>396</v>
      </c>
    </row>
    <row r="19" spans="2:2" ht="15" x14ac:dyDescent="0.25">
      <c r="B19" s="110" t="s">
        <v>397</v>
      </c>
    </row>
  </sheetData>
  <mergeCells count="28">
    <mergeCell ref="A1:M1"/>
    <mergeCell ref="A2:U2"/>
    <mergeCell ref="A3:A5"/>
    <mergeCell ref="B3:B5"/>
    <mergeCell ref="C3:C5"/>
    <mergeCell ref="D3:D5"/>
    <mergeCell ref="E3:E5"/>
    <mergeCell ref="F3:G4"/>
    <mergeCell ref="H3:I4"/>
    <mergeCell ref="O4:P4"/>
    <mergeCell ref="R4:R5"/>
    <mergeCell ref="T3:T5"/>
    <mergeCell ref="J3:K4"/>
    <mergeCell ref="L3:M4"/>
    <mergeCell ref="U3:U5"/>
    <mergeCell ref="N4:N5"/>
    <mergeCell ref="N3:S3"/>
    <mergeCell ref="Q4:Q5"/>
    <mergeCell ref="S4:S5"/>
    <mergeCell ref="V2:AC2"/>
    <mergeCell ref="V3:V5"/>
    <mergeCell ref="W3:W5"/>
    <mergeCell ref="X3:X5"/>
    <mergeCell ref="Y3:Y5"/>
    <mergeCell ref="Z3:Z5"/>
    <mergeCell ref="AA3:AA5"/>
    <mergeCell ref="AB3:AB5"/>
    <mergeCell ref="AC3:AC5"/>
  </mergeCells>
  <printOptions horizontalCentered="1"/>
  <pageMargins left="0.25" right="0.25" top="1.5" bottom="0.75" header="1" footer="0.3"/>
  <pageSetup paperSize="3" scale="70" orientation="landscape" r:id="rId1"/>
  <headerFooter>
    <oddHeader>&amp;C&amp;16&amp;A</oddHeader>
    <oddFooter>&amp;C&amp;16ISSUED
DECEMBER 2008&amp;R&amp;16&amp;F &amp;A
6</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G12"/>
  <sheetViews>
    <sheetView showGridLines="0" view="pageLayout" topLeftCell="P4" zoomScale="60" zoomScaleNormal="80" zoomScalePageLayoutView="60" workbookViewId="0">
      <selection activeCell="Y12" sqref="A6:Y12"/>
    </sheetView>
  </sheetViews>
  <sheetFormatPr defaultColWidth="9.109375" defaultRowHeight="13.2" x14ac:dyDescent="0.25"/>
  <cols>
    <col min="1" max="1" width="17" style="2" customWidth="1"/>
    <col min="2" max="2" width="17.109375" style="2" customWidth="1"/>
    <col min="3" max="3" width="17" style="2" customWidth="1"/>
    <col min="4" max="4" width="17.109375" style="2" customWidth="1"/>
    <col min="5" max="6" width="17" style="2" customWidth="1"/>
    <col min="7" max="7" width="11.6640625" style="2" customWidth="1"/>
    <col min="8" max="9" width="11.88671875" style="2" customWidth="1"/>
    <col min="10" max="12" width="11.6640625" style="2" customWidth="1"/>
    <col min="13" max="13" width="12" style="2" customWidth="1"/>
    <col min="14" max="24" width="11.6640625" style="2" customWidth="1"/>
    <col min="25" max="25" width="27.88671875" style="2" customWidth="1"/>
    <col min="26" max="26" width="12.6640625" style="2" customWidth="1"/>
    <col min="27" max="27" width="20.6640625" style="2" customWidth="1"/>
    <col min="28" max="29" width="12.6640625" style="2" customWidth="1"/>
    <col min="30" max="32" width="20.6640625" style="2" customWidth="1"/>
    <col min="33" max="33" width="8.6640625" style="2" customWidth="1"/>
    <col min="34" max="16384" width="9.109375" style="2"/>
  </cols>
  <sheetData>
    <row r="1" spans="1:33" ht="15.9" customHeight="1" thickBot="1" x14ac:dyDescent="0.3">
      <c r="A1" s="143"/>
      <c r="B1" s="143"/>
      <c r="C1" s="143"/>
      <c r="D1" s="143"/>
      <c r="E1" s="143"/>
      <c r="F1" s="143"/>
      <c r="G1" s="143"/>
      <c r="H1" s="143"/>
      <c r="I1" s="143"/>
      <c r="J1" s="143"/>
      <c r="K1" s="143"/>
      <c r="L1" s="143"/>
      <c r="M1" s="143"/>
      <c r="N1" s="143"/>
      <c r="O1" s="143"/>
      <c r="P1" s="143"/>
      <c r="Q1" s="143"/>
      <c r="R1" s="143"/>
      <c r="S1" s="143"/>
      <c r="T1" s="143"/>
      <c r="U1" s="143"/>
      <c r="V1" s="88"/>
      <c r="W1" s="88"/>
      <c r="X1" s="88"/>
    </row>
    <row r="2" spans="1:33" s="26" customFormat="1" ht="33.75" customHeight="1" thickBot="1" x14ac:dyDescent="0.3">
      <c r="A2" s="168" t="s">
        <v>104</v>
      </c>
      <c r="B2" s="169"/>
      <c r="C2" s="169"/>
      <c r="D2" s="169"/>
      <c r="E2" s="169"/>
      <c r="F2" s="169"/>
      <c r="G2" s="169"/>
      <c r="H2" s="169"/>
      <c r="I2" s="169"/>
      <c r="J2" s="169"/>
      <c r="K2" s="169"/>
      <c r="L2" s="169"/>
      <c r="M2" s="169"/>
      <c r="N2" s="169"/>
      <c r="O2" s="169"/>
      <c r="P2" s="169"/>
      <c r="Q2" s="169"/>
      <c r="R2" s="169"/>
      <c r="S2" s="169"/>
      <c r="T2" s="169"/>
      <c r="U2" s="169"/>
      <c r="V2" s="169"/>
      <c r="W2" s="169"/>
      <c r="X2" s="169"/>
      <c r="Y2" s="170"/>
      <c r="Z2" s="145" t="s">
        <v>26</v>
      </c>
      <c r="AA2" s="146"/>
      <c r="AB2" s="146"/>
      <c r="AC2" s="146"/>
      <c r="AD2" s="146"/>
      <c r="AE2" s="146"/>
      <c r="AF2" s="146"/>
      <c r="AG2" s="147"/>
    </row>
    <row r="3" spans="1:33" s="3" customFormat="1" ht="33" customHeight="1" x14ac:dyDescent="0.25">
      <c r="A3" s="162" t="s">
        <v>27</v>
      </c>
      <c r="B3" s="164" t="s">
        <v>7</v>
      </c>
      <c r="C3" s="164" t="s">
        <v>32</v>
      </c>
      <c r="D3" s="164" t="s">
        <v>29</v>
      </c>
      <c r="E3" s="164" t="s">
        <v>14</v>
      </c>
      <c r="F3" s="164" t="s">
        <v>416</v>
      </c>
      <c r="G3" s="160" t="s">
        <v>315</v>
      </c>
      <c r="H3" s="161"/>
      <c r="I3" s="160" t="s">
        <v>316</v>
      </c>
      <c r="J3" s="161"/>
      <c r="K3" s="160" t="s">
        <v>100</v>
      </c>
      <c r="L3" s="201"/>
      <c r="M3" s="160" t="s">
        <v>322</v>
      </c>
      <c r="N3" s="161"/>
      <c r="O3" s="179" t="s">
        <v>324</v>
      </c>
      <c r="P3" s="180"/>
      <c r="Q3" s="191"/>
      <c r="R3" s="160" t="s">
        <v>328</v>
      </c>
      <c r="S3" s="161"/>
      <c r="T3" s="160" t="s">
        <v>329</v>
      </c>
      <c r="U3" s="161"/>
      <c r="V3" s="160" t="s">
        <v>368</v>
      </c>
      <c r="W3" s="214"/>
      <c r="X3" s="201"/>
      <c r="Y3" s="166" t="s">
        <v>5</v>
      </c>
      <c r="Z3" s="148" t="s">
        <v>3</v>
      </c>
      <c r="AA3" s="150" t="s">
        <v>25</v>
      </c>
      <c r="AB3" s="150" t="s">
        <v>33</v>
      </c>
      <c r="AC3" s="150" t="s">
        <v>34</v>
      </c>
      <c r="AD3" s="150" t="s">
        <v>35</v>
      </c>
      <c r="AE3" s="150" t="s">
        <v>38</v>
      </c>
      <c r="AF3" s="150" t="s">
        <v>39</v>
      </c>
      <c r="AG3" s="152" t="s">
        <v>36</v>
      </c>
    </row>
    <row r="4" spans="1:33" s="3" customFormat="1" ht="34.5" customHeight="1" x14ac:dyDescent="0.25">
      <c r="A4" s="189"/>
      <c r="B4" s="190"/>
      <c r="C4" s="190"/>
      <c r="D4" s="190"/>
      <c r="E4" s="190"/>
      <c r="F4" s="211"/>
      <c r="G4" s="196"/>
      <c r="H4" s="197"/>
      <c r="I4" s="196"/>
      <c r="J4" s="197"/>
      <c r="K4" s="212"/>
      <c r="L4" s="213"/>
      <c r="M4" s="196"/>
      <c r="N4" s="197"/>
      <c r="O4" s="55" t="s">
        <v>325</v>
      </c>
      <c r="P4" s="52" t="s">
        <v>335</v>
      </c>
      <c r="Q4" s="52" t="s">
        <v>323</v>
      </c>
      <c r="R4" s="196"/>
      <c r="S4" s="197"/>
      <c r="T4" s="196"/>
      <c r="U4" s="197"/>
      <c r="V4" s="212"/>
      <c r="W4" s="215"/>
      <c r="X4" s="213"/>
      <c r="Y4" s="210"/>
      <c r="Z4" s="149"/>
      <c r="AA4" s="151"/>
      <c r="AB4" s="151"/>
      <c r="AC4" s="151"/>
      <c r="AD4" s="151"/>
      <c r="AE4" s="151"/>
      <c r="AF4" s="151"/>
      <c r="AG4" s="153"/>
    </row>
    <row r="5" spans="1:33" s="3" customFormat="1" ht="34.5" customHeight="1" thickBot="1" x14ac:dyDescent="0.3">
      <c r="A5" s="163"/>
      <c r="B5" s="165"/>
      <c r="C5" s="165"/>
      <c r="D5" s="165"/>
      <c r="E5" s="165"/>
      <c r="F5" s="100" t="s">
        <v>417</v>
      </c>
      <c r="G5" s="34" t="s">
        <v>51</v>
      </c>
      <c r="H5" s="34" t="s">
        <v>43</v>
      </c>
      <c r="I5" s="53" t="s">
        <v>51</v>
      </c>
      <c r="J5" s="53" t="s">
        <v>43</v>
      </c>
      <c r="K5" s="89" t="s">
        <v>59</v>
      </c>
      <c r="L5" s="89" t="s">
        <v>366</v>
      </c>
      <c r="M5" s="53" t="s">
        <v>51</v>
      </c>
      <c r="N5" s="53" t="s">
        <v>43</v>
      </c>
      <c r="O5" s="53" t="s">
        <v>326</v>
      </c>
      <c r="P5" s="53" t="s">
        <v>332</v>
      </c>
      <c r="Q5" s="53" t="s">
        <v>332</v>
      </c>
      <c r="R5" s="34" t="s">
        <v>40</v>
      </c>
      <c r="S5" s="34" t="s">
        <v>41</v>
      </c>
      <c r="T5" s="53" t="s">
        <v>142</v>
      </c>
      <c r="U5" s="53" t="s">
        <v>330</v>
      </c>
      <c r="V5" s="103" t="s">
        <v>367</v>
      </c>
      <c r="W5" s="103" t="s">
        <v>48</v>
      </c>
      <c r="X5" s="89" t="s">
        <v>47</v>
      </c>
      <c r="Y5" s="167"/>
      <c r="Z5" s="188"/>
      <c r="AA5" s="187"/>
      <c r="AB5" s="187"/>
      <c r="AC5" s="187"/>
      <c r="AD5" s="187"/>
      <c r="AE5" s="187"/>
      <c r="AF5" s="187"/>
      <c r="AG5" s="192"/>
    </row>
    <row r="6" spans="1:33" s="28" customFormat="1" ht="44.25" customHeight="1" thickTop="1" x14ac:dyDescent="0.25">
      <c r="A6" s="104" t="s">
        <v>319</v>
      </c>
      <c r="B6" s="46" t="s">
        <v>320</v>
      </c>
      <c r="C6" s="46" t="s">
        <v>321</v>
      </c>
      <c r="D6" s="46" t="s">
        <v>318</v>
      </c>
      <c r="E6" s="46" t="s">
        <v>317</v>
      </c>
      <c r="F6" s="46" t="s">
        <v>271</v>
      </c>
      <c r="G6" s="46" t="s">
        <v>418</v>
      </c>
      <c r="H6" s="48">
        <f>ROUND(G6*0.06309,2-LEN(INT(G6*0.06309)))</f>
        <v>9.5</v>
      </c>
      <c r="I6" s="46" t="s">
        <v>419</v>
      </c>
      <c r="J6" s="48">
        <f>ROUND(I6*0.06309,2-LEN(INT(I6*0.06309)))</f>
        <v>16</v>
      </c>
      <c r="K6" s="102">
        <v>110</v>
      </c>
      <c r="L6" s="48">
        <f>ROUND(K6*6.9,2-LEN(INT(K6*6.9)))</f>
        <v>760</v>
      </c>
      <c r="M6" s="46" t="s">
        <v>314</v>
      </c>
      <c r="N6" s="48">
        <f>ROUND(M6*0.06309,2-LEN(INT(M6*0.06309)))</f>
        <v>4.7</v>
      </c>
      <c r="O6" s="46" t="s">
        <v>258</v>
      </c>
      <c r="P6" s="46" t="s">
        <v>333</v>
      </c>
      <c r="Q6" s="46" t="s">
        <v>334</v>
      </c>
      <c r="R6" s="46" t="s">
        <v>327</v>
      </c>
      <c r="S6" s="48">
        <f>ROUND(R6*25,2-LEN(INT(R6*25)))</f>
        <v>1800</v>
      </c>
      <c r="T6" s="46" t="s">
        <v>331</v>
      </c>
      <c r="U6" s="48">
        <f>ROUND(T6*0.454,2-LEN(INT(T6*0.454)))</f>
        <v>1600</v>
      </c>
      <c r="V6" s="106">
        <v>10</v>
      </c>
      <c r="W6" s="106">
        <v>1</v>
      </c>
      <c r="X6" s="106">
        <v>120</v>
      </c>
      <c r="Y6" s="118" t="s">
        <v>21</v>
      </c>
      <c r="Z6" s="36"/>
      <c r="AA6" s="37"/>
      <c r="AB6" s="37"/>
      <c r="AC6" s="37"/>
      <c r="AD6" s="37"/>
      <c r="AE6" s="37"/>
      <c r="AF6" s="37"/>
      <c r="AG6" s="38"/>
    </row>
    <row r="7" spans="1:33" s="28" customFormat="1" ht="44.25" customHeight="1" x14ac:dyDescent="0.25">
      <c r="A7" s="67"/>
      <c r="B7" s="68"/>
      <c r="C7" s="68"/>
      <c r="D7" s="68"/>
      <c r="E7" s="68"/>
      <c r="F7" s="68"/>
      <c r="G7" s="68"/>
      <c r="H7" s="70"/>
      <c r="I7" s="68"/>
      <c r="J7" s="70"/>
      <c r="K7" s="107"/>
      <c r="L7" s="70"/>
      <c r="M7" s="68"/>
      <c r="N7" s="70"/>
      <c r="O7" s="68"/>
      <c r="P7" s="68"/>
      <c r="Q7" s="68"/>
      <c r="R7" s="68"/>
      <c r="S7" s="70"/>
      <c r="T7" s="68"/>
      <c r="U7" s="70"/>
      <c r="V7" s="108"/>
      <c r="W7" s="108"/>
      <c r="X7" s="108"/>
      <c r="Y7" s="73"/>
      <c r="Z7" s="116"/>
      <c r="AA7" s="76"/>
      <c r="AB7" s="76"/>
      <c r="AC7" s="76"/>
      <c r="AD7" s="76"/>
      <c r="AE7" s="76"/>
      <c r="AF7" s="76"/>
      <c r="AG7" s="77"/>
    </row>
    <row r="8" spans="1:33" s="28" customFormat="1" ht="44.25" customHeight="1" x14ac:dyDescent="0.25">
      <c r="A8" s="67"/>
      <c r="B8" s="68"/>
      <c r="C8" s="68"/>
      <c r="D8" s="68"/>
      <c r="E8" s="68"/>
      <c r="F8" s="68"/>
      <c r="G8" s="68"/>
      <c r="H8" s="70"/>
      <c r="I8" s="68"/>
      <c r="J8" s="70"/>
      <c r="K8" s="107"/>
      <c r="L8" s="70"/>
      <c r="M8" s="68"/>
      <c r="N8" s="70"/>
      <c r="O8" s="68"/>
      <c r="P8" s="68"/>
      <c r="Q8" s="68"/>
      <c r="R8" s="68"/>
      <c r="S8" s="70"/>
      <c r="T8" s="68"/>
      <c r="U8" s="70"/>
      <c r="V8" s="108"/>
      <c r="W8" s="108"/>
      <c r="X8" s="108"/>
      <c r="Y8" s="73"/>
      <c r="Z8" s="116"/>
      <c r="AA8" s="76"/>
      <c r="AB8" s="76"/>
      <c r="AC8" s="76"/>
      <c r="AD8" s="76"/>
      <c r="AE8" s="76"/>
      <c r="AF8" s="76"/>
      <c r="AG8" s="77"/>
    </row>
    <row r="9" spans="1:33" s="28" customFormat="1" ht="44.25" customHeight="1" x14ac:dyDescent="0.25">
      <c r="A9" s="67"/>
      <c r="B9" s="68"/>
      <c r="C9" s="68"/>
      <c r="D9" s="68"/>
      <c r="E9" s="68"/>
      <c r="F9" s="68"/>
      <c r="G9" s="68"/>
      <c r="H9" s="70"/>
      <c r="I9" s="68"/>
      <c r="J9" s="70"/>
      <c r="K9" s="107"/>
      <c r="L9" s="70"/>
      <c r="M9" s="68"/>
      <c r="N9" s="70"/>
      <c r="O9" s="68"/>
      <c r="P9" s="68"/>
      <c r="Q9" s="68"/>
      <c r="R9" s="68"/>
      <c r="S9" s="70"/>
      <c r="T9" s="68"/>
      <c r="U9" s="70"/>
      <c r="V9" s="108"/>
      <c r="W9" s="108"/>
      <c r="X9" s="108"/>
      <c r="Y9" s="73"/>
      <c r="Z9" s="116"/>
      <c r="AA9" s="76"/>
      <c r="AB9" s="76"/>
      <c r="AC9" s="76"/>
      <c r="AD9" s="76"/>
      <c r="AE9" s="76"/>
      <c r="AF9" s="76"/>
      <c r="AG9" s="77"/>
    </row>
    <row r="10" spans="1:33" s="28" customFormat="1" ht="44.25" customHeight="1" x14ac:dyDescent="0.25">
      <c r="A10" s="67"/>
      <c r="B10" s="68"/>
      <c r="C10" s="68"/>
      <c r="D10" s="68"/>
      <c r="E10" s="68"/>
      <c r="F10" s="68"/>
      <c r="G10" s="68"/>
      <c r="H10" s="70"/>
      <c r="I10" s="68"/>
      <c r="J10" s="70"/>
      <c r="K10" s="107"/>
      <c r="L10" s="70"/>
      <c r="M10" s="68"/>
      <c r="N10" s="70"/>
      <c r="O10" s="68"/>
      <c r="P10" s="68"/>
      <c r="Q10" s="68"/>
      <c r="R10" s="68"/>
      <c r="S10" s="70"/>
      <c r="T10" s="68"/>
      <c r="U10" s="70"/>
      <c r="V10" s="108"/>
      <c r="W10" s="108"/>
      <c r="X10" s="108"/>
      <c r="Y10" s="73"/>
      <c r="Z10" s="116"/>
      <c r="AA10" s="76"/>
      <c r="AB10" s="76"/>
      <c r="AC10" s="76"/>
      <c r="AD10" s="76"/>
      <c r="AE10" s="76"/>
      <c r="AF10" s="76"/>
      <c r="AG10" s="77"/>
    </row>
    <row r="11" spans="1:33" s="28" customFormat="1" ht="44.25" customHeight="1" x14ac:dyDescent="0.25">
      <c r="A11" s="67"/>
      <c r="B11" s="68"/>
      <c r="C11" s="68"/>
      <c r="D11" s="68"/>
      <c r="E11" s="68"/>
      <c r="F11" s="68"/>
      <c r="G11" s="68"/>
      <c r="H11" s="70"/>
      <c r="I11" s="68"/>
      <c r="J11" s="70"/>
      <c r="K11" s="107"/>
      <c r="L11" s="70"/>
      <c r="M11" s="68"/>
      <c r="N11" s="70"/>
      <c r="O11" s="68"/>
      <c r="P11" s="68"/>
      <c r="Q11" s="68"/>
      <c r="R11" s="68"/>
      <c r="S11" s="70"/>
      <c r="T11" s="68"/>
      <c r="U11" s="70"/>
      <c r="V11" s="108"/>
      <c r="W11" s="108"/>
      <c r="X11" s="108"/>
      <c r="Y11" s="73"/>
      <c r="Z11" s="116"/>
      <c r="AA11" s="76"/>
      <c r="AB11" s="76"/>
      <c r="AC11" s="76"/>
      <c r="AD11" s="76"/>
      <c r="AE11" s="76"/>
      <c r="AF11" s="76"/>
      <c r="AG11" s="77"/>
    </row>
    <row r="12" spans="1:33" s="28" customFormat="1" ht="44.25" customHeight="1" thickBot="1" x14ac:dyDescent="0.3">
      <c r="A12" s="47"/>
      <c r="B12" s="42"/>
      <c r="C12" s="42"/>
      <c r="D12" s="42"/>
      <c r="E12" s="42"/>
      <c r="F12" s="42"/>
      <c r="G12" s="42"/>
      <c r="H12" s="42"/>
      <c r="I12" s="42"/>
      <c r="J12" s="42"/>
      <c r="K12" s="42"/>
      <c r="L12" s="42"/>
      <c r="M12" s="42"/>
      <c r="N12" s="42"/>
      <c r="O12" s="42"/>
      <c r="P12" s="42"/>
      <c r="Q12" s="42"/>
      <c r="R12" s="42"/>
      <c r="S12" s="42"/>
      <c r="T12" s="42"/>
      <c r="U12" s="42"/>
      <c r="V12" s="42"/>
      <c r="W12" s="42"/>
      <c r="X12" s="42"/>
      <c r="Y12" s="49"/>
      <c r="Z12" s="39"/>
      <c r="AA12" s="40"/>
      <c r="AB12" s="40"/>
      <c r="AC12" s="40"/>
      <c r="AD12" s="40"/>
      <c r="AE12" s="40"/>
      <c r="AF12" s="40"/>
      <c r="AG12" s="41"/>
    </row>
  </sheetData>
  <mergeCells count="26">
    <mergeCell ref="AG3:AG5"/>
    <mergeCell ref="A1:U1"/>
    <mergeCell ref="A2:Y2"/>
    <mergeCell ref="A3:A5"/>
    <mergeCell ref="B3:B5"/>
    <mergeCell ref="C3:C5"/>
    <mergeCell ref="D3:D5"/>
    <mergeCell ref="E3:E5"/>
    <mergeCell ref="Y3:Y5"/>
    <mergeCell ref="G3:H4"/>
    <mergeCell ref="R3:S4"/>
    <mergeCell ref="T3:U4"/>
    <mergeCell ref="Z2:AG2"/>
    <mergeCell ref="F3:F4"/>
    <mergeCell ref="K3:L4"/>
    <mergeCell ref="V3:X4"/>
    <mergeCell ref="I3:J4"/>
    <mergeCell ref="M3:N4"/>
    <mergeCell ref="O3:Q3"/>
    <mergeCell ref="Z3:Z5"/>
    <mergeCell ref="AF3:AF5"/>
    <mergeCell ref="AA3:AA5"/>
    <mergeCell ref="AB3:AB5"/>
    <mergeCell ref="AC3:AC5"/>
    <mergeCell ref="AD3:AD5"/>
    <mergeCell ref="AE3:AE5"/>
  </mergeCells>
  <printOptions horizontalCentered="1"/>
  <pageMargins left="0.25" right="0.25" top="1.5" bottom="0.75" header="1" footer="0.3"/>
  <pageSetup paperSize="3" scale="60" orientation="landscape" r:id="rId1"/>
  <headerFooter alignWithMargins="0">
    <oddHeader>&amp;C&amp;16&amp;A</oddHeader>
    <oddFooter>&amp;C&amp;16ISSUED
DECEMBER 2008&amp;R&amp;14&amp;F &amp;16&amp;A
7</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U16"/>
  <sheetViews>
    <sheetView showGridLines="0" view="pageLayout" zoomScale="60" zoomScaleNormal="80" zoomScalePageLayoutView="60" workbookViewId="0">
      <selection activeCell="I12" sqref="A6:I12"/>
    </sheetView>
  </sheetViews>
  <sheetFormatPr defaultColWidth="9.109375" defaultRowHeight="13.2" x14ac:dyDescent="0.25"/>
  <cols>
    <col min="1" max="1" width="17.109375" style="2" customWidth="1"/>
    <col min="2" max="4" width="17" style="2" customWidth="1"/>
    <col min="5" max="5" width="12.33203125" style="2" customWidth="1"/>
    <col min="6" max="6" width="11.88671875" style="2" customWidth="1"/>
    <col min="7" max="7" width="11.6640625" style="2" customWidth="1"/>
    <col min="8" max="8" width="11.88671875" style="2" customWidth="1"/>
    <col min="9" max="9" width="60.44140625" style="2" customWidth="1"/>
    <col min="10" max="10" width="12.6640625" style="2" customWidth="1"/>
    <col min="11" max="11" width="20.6640625" style="2" customWidth="1"/>
    <col min="12" max="13" width="12.6640625" style="2" customWidth="1"/>
    <col min="14" max="16" width="20.6640625" style="2" customWidth="1"/>
    <col min="17" max="17" width="8.6640625" style="2" customWidth="1"/>
    <col min="18" max="16384" width="9.109375" style="2"/>
  </cols>
  <sheetData>
    <row r="1" spans="1:21" ht="15.9" customHeight="1" thickBot="1" x14ac:dyDescent="0.3">
      <c r="A1" s="159"/>
      <c r="B1" s="159"/>
      <c r="C1" s="159"/>
      <c r="D1" s="159"/>
      <c r="E1" s="159"/>
      <c r="F1" s="159"/>
      <c r="G1" s="159"/>
      <c r="H1" s="159"/>
      <c r="I1" s="159"/>
      <c r="J1" s="12"/>
      <c r="K1" s="12"/>
      <c r="L1" s="12"/>
      <c r="M1" s="12"/>
      <c r="N1" s="12"/>
      <c r="O1" s="12"/>
      <c r="P1" s="12"/>
      <c r="Q1" s="12"/>
      <c r="R1" s="12"/>
      <c r="S1" s="12"/>
      <c r="T1" s="12"/>
      <c r="U1" s="12"/>
    </row>
    <row r="2" spans="1:21" s="26" customFormat="1" ht="33.75" customHeight="1" thickBot="1" x14ac:dyDescent="0.3">
      <c r="A2" s="154" t="s">
        <v>22</v>
      </c>
      <c r="B2" s="155"/>
      <c r="C2" s="155"/>
      <c r="D2" s="155"/>
      <c r="E2" s="155"/>
      <c r="F2" s="156"/>
      <c r="G2" s="156"/>
      <c r="H2" s="156"/>
      <c r="I2" s="157"/>
      <c r="J2" s="216" t="s">
        <v>26</v>
      </c>
      <c r="K2" s="217"/>
      <c r="L2" s="217"/>
      <c r="M2" s="217"/>
      <c r="N2" s="217"/>
      <c r="O2" s="217"/>
      <c r="P2" s="217"/>
      <c r="Q2" s="218"/>
      <c r="R2" s="43"/>
      <c r="S2" s="43"/>
      <c r="T2" s="43"/>
      <c r="U2" s="43"/>
    </row>
    <row r="3" spans="1:21" s="3" customFormat="1" ht="33" customHeight="1" x14ac:dyDescent="0.25">
      <c r="A3" s="162" t="s">
        <v>27</v>
      </c>
      <c r="B3" s="164" t="s">
        <v>7</v>
      </c>
      <c r="C3" s="164" t="s">
        <v>29</v>
      </c>
      <c r="D3" s="164" t="s">
        <v>14</v>
      </c>
      <c r="E3" s="160" t="s">
        <v>44</v>
      </c>
      <c r="F3" s="161"/>
      <c r="G3" s="160" t="s">
        <v>60</v>
      </c>
      <c r="H3" s="161"/>
      <c r="I3" s="166" t="s">
        <v>5</v>
      </c>
      <c r="J3" s="148" t="s">
        <v>3</v>
      </c>
      <c r="K3" s="150" t="s">
        <v>25</v>
      </c>
      <c r="L3" s="150" t="s">
        <v>33</v>
      </c>
      <c r="M3" s="150" t="s">
        <v>34</v>
      </c>
      <c r="N3" s="150" t="s">
        <v>35</v>
      </c>
      <c r="O3" s="150" t="s">
        <v>38</v>
      </c>
      <c r="P3" s="150" t="s">
        <v>39</v>
      </c>
      <c r="Q3" s="152" t="s">
        <v>36</v>
      </c>
    </row>
    <row r="4" spans="1:21" s="3" customFormat="1" ht="33" customHeight="1" x14ac:dyDescent="0.25">
      <c r="A4" s="189"/>
      <c r="B4" s="190"/>
      <c r="C4" s="190"/>
      <c r="D4" s="222"/>
      <c r="E4" s="220"/>
      <c r="F4" s="221"/>
      <c r="G4" s="220"/>
      <c r="H4" s="221"/>
      <c r="I4" s="210"/>
      <c r="J4" s="149"/>
      <c r="K4" s="151"/>
      <c r="L4" s="151"/>
      <c r="M4" s="151"/>
      <c r="N4" s="151"/>
      <c r="O4" s="151"/>
      <c r="P4" s="151"/>
      <c r="Q4" s="153"/>
    </row>
    <row r="5" spans="1:21" s="3" customFormat="1" ht="34.5" customHeight="1" thickBot="1" x14ac:dyDescent="0.3">
      <c r="A5" s="163"/>
      <c r="B5" s="165"/>
      <c r="C5" s="165"/>
      <c r="D5" s="199"/>
      <c r="E5" s="34" t="s">
        <v>42</v>
      </c>
      <c r="F5" s="13" t="s">
        <v>43</v>
      </c>
      <c r="G5" s="34" t="s">
        <v>59</v>
      </c>
      <c r="H5" s="13" t="s">
        <v>61</v>
      </c>
      <c r="I5" s="167"/>
      <c r="J5" s="188"/>
      <c r="K5" s="187"/>
      <c r="L5" s="187"/>
      <c r="M5" s="187"/>
      <c r="N5" s="187"/>
      <c r="O5" s="187"/>
      <c r="P5" s="187"/>
      <c r="Q5" s="192"/>
    </row>
    <row r="6" spans="1:21" s="28" customFormat="1" ht="33.75" customHeight="1" thickTop="1" x14ac:dyDescent="0.25">
      <c r="A6" s="104" t="s">
        <v>88</v>
      </c>
      <c r="B6" s="46" t="s">
        <v>183</v>
      </c>
      <c r="C6" s="46" t="s">
        <v>184</v>
      </c>
      <c r="D6" s="46" t="s">
        <v>369</v>
      </c>
      <c r="E6" s="117">
        <v>230</v>
      </c>
      <c r="F6" s="48">
        <f>ROUND(E6*0.06309,2-LEN(INT(E6*0.06309)))</f>
        <v>15</v>
      </c>
      <c r="G6" s="117">
        <v>60</v>
      </c>
      <c r="H6" s="48">
        <f>ROUND(G6*6.9,2-LEN(INT(G6*6.9)))</f>
        <v>410</v>
      </c>
      <c r="I6" s="118" t="s">
        <v>236</v>
      </c>
      <c r="J6" s="36"/>
      <c r="K6" s="37"/>
      <c r="L6" s="37"/>
      <c r="M6" s="37"/>
      <c r="N6" s="37"/>
      <c r="O6" s="37"/>
      <c r="P6" s="37"/>
      <c r="Q6" s="38"/>
    </row>
    <row r="7" spans="1:21" s="28" customFormat="1" ht="33.75" customHeight="1" x14ac:dyDescent="0.25">
      <c r="A7" s="67"/>
      <c r="B7" s="68"/>
      <c r="C7" s="68"/>
      <c r="D7" s="68"/>
      <c r="E7" s="69"/>
      <c r="F7" s="70"/>
      <c r="G7" s="69"/>
      <c r="H7" s="70"/>
      <c r="I7" s="73"/>
      <c r="J7" s="116"/>
      <c r="K7" s="76"/>
      <c r="L7" s="76"/>
      <c r="M7" s="76"/>
      <c r="N7" s="76"/>
      <c r="O7" s="76"/>
      <c r="P7" s="76"/>
      <c r="Q7" s="77"/>
    </row>
    <row r="8" spans="1:21" s="28" customFormat="1" ht="33.75" customHeight="1" x14ac:dyDescent="0.25">
      <c r="A8" s="67"/>
      <c r="B8" s="68"/>
      <c r="C8" s="68"/>
      <c r="D8" s="68"/>
      <c r="E8" s="69"/>
      <c r="F8" s="70"/>
      <c r="G8" s="69"/>
      <c r="H8" s="70"/>
      <c r="I8" s="73"/>
      <c r="J8" s="116"/>
      <c r="K8" s="76"/>
      <c r="L8" s="76"/>
      <c r="M8" s="76"/>
      <c r="N8" s="76"/>
      <c r="O8" s="76"/>
      <c r="P8" s="76"/>
      <c r="Q8" s="77"/>
    </row>
    <row r="9" spans="1:21" s="28" customFormat="1" ht="33.75" customHeight="1" x14ac:dyDescent="0.25">
      <c r="A9" s="67"/>
      <c r="B9" s="68"/>
      <c r="C9" s="68"/>
      <c r="D9" s="68"/>
      <c r="E9" s="69"/>
      <c r="F9" s="70"/>
      <c r="G9" s="69"/>
      <c r="H9" s="70"/>
      <c r="I9" s="73"/>
      <c r="J9" s="116"/>
      <c r="K9" s="76"/>
      <c r="L9" s="76"/>
      <c r="M9" s="76"/>
      <c r="N9" s="76"/>
      <c r="O9" s="76"/>
      <c r="P9" s="76"/>
      <c r="Q9" s="77"/>
    </row>
    <row r="10" spans="1:21" s="28" customFormat="1" ht="33.75" customHeight="1" x14ac:dyDescent="0.25">
      <c r="A10" s="67"/>
      <c r="B10" s="68"/>
      <c r="C10" s="68"/>
      <c r="D10" s="68"/>
      <c r="E10" s="69"/>
      <c r="F10" s="70"/>
      <c r="G10" s="69"/>
      <c r="H10" s="70"/>
      <c r="I10" s="73"/>
      <c r="J10" s="116"/>
      <c r="K10" s="76"/>
      <c r="L10" s="76"/>
      <c r="M10" s="76"/>
      <c r="N10" s="76"/>
      <c r="O10" s="76"/>
      <c r="P10" s="76"/>
      <c r="Q10" s="77"/>
    </row>
    <row r="11" spans="1:21" s="28" customFormat="1" ht="33.75" customHeight="1" x14ac:dyDescent="0.25">
      <c r="A11" s="67"/>
      <c r="B11" s="68"/>
      <c r="C11" s="68"/>
      <c r="D11" s="68"/>
      <c r="E11" s="69"/>
      <c r="F11" s="70"/>
      <c r="G11" s="69"/>
      <c r="H11" s="70"/>
      <c r="I11" s="73"/>
      <c r="J11" s="116"/>
      <c r="K11" s="76"/>
      <c r="L11" s="76"/>
      <c r="M11" s="76"/>
      <c r="N11" s="76"/>
      <c r="O11" s="76"/>
      <c r="P11" s="76"/>
      <c r="Q11" s="77"/>
    </row>
    <row r="12" spans="1:21" s="4" customFormat="1" ht="33.75" customHeight="1" thickBot="1" x14ac:dyDescent="0.3">
      <c r="A12" s="9"/>
      <c r="B12" s="10"/>
      <c r="C12" s="10"/>
      <c r="D12" s="10"/>
      <c r="E12" s="10"/>
      <c r="F12" s="10"/>
      <c r="G12" s="10"/>
      <c r="H12" s="10"/>
      <c r="I12" s="6"/>
      <c r="J12" s="39"/>
      <c r="K12" s="40"/>
      <c r="L12" s="40"/>
      <c r="M12" s="40"/>
      <c r="N12" s="40"/>
      <c r="O12" s="40"/>
      <c r="P12" s="40"/>
      <c r="Q12" s="41"/>
    </row>
    <row r="13" spans="1:21" ht="15.75" customHeight="1" x14ac:dyDescent="0.25"/>
    <row r="14" spans="1:21" s="5" customFormat="1" ht="15.9" customHeight="1" x14ac:dyDescent="0.25">
      <c r="A14" s="7" t="s">
        <v>362</v>
      </c>
      <c r="B14" s="7"/>
      <c r="C14" s="7"/>
      <c r="D14" s="7"/>
      <c r="E14" s="7"/>
    </row>
    <row r="15" spans="1:21" s="5" customFormat="1" ht="18" customHeight="1" x14ac:dyDescent="0.25">
      <c r="A15" s="158" t="s">
        <v>370</v>
      </c>
      <c r="B15" s="158"/>
      <c r="C15" s="158"/>
      <c r="D15" s="158"/>
      <c r="E15" s="158"/>
      <c r="F15" s="158"/>
      <c r="G15" s="158"/>
      <c r="H15" s="158"/>
      <c r="I15" s="158"/>
    </row>
    <row r="16" spans="1:21" x14ac:dyDescent="0.25">
      <c r="A16" s="219"/>
      <c r="B16" s="219"/>
      <c r="C16" s="219"/>
      <c r="D16" s="219"/>
      <c r="E16" s="219"/>
      <c r="F16" s="219"/>
      <c r="G16" s="219"/>
      <c r="H16" s="219"/>
      <c r="I16" s="219"/>
    </row>
  </sheetData>
  <mergeCells count="20">
    <mergeCell ref="A16:I16"/>
    <mergeCell ref="A1:I1"/>
    <mergeCell ref="E3:F4"/>
    <mergeCell ref="G3:H4"/>
    <mergeCell ref="A15:I15"/>
    <mergeCell ref="A2:I2"/>
    <mergeCell ref="I3:I5"/>
    <mergeCell ref="A3:A5"/>
    <mergeCell ref="B3:B5"/>
    <mergeCell ref="C3:C5"/>
    <mergeCell ref="D3:D5"/>
    <mergeCell ref="Q3:Q5"/>
    <mergeCell ref="J2:Q2"/>
    <mergeCell ref="J3:J5"/>
    <mergeCell ref="K3:K5"/>
    <mergeCell ref="L3:L5"/>
    <mergeCell ref="M3:M5"/>
    <mergeCell ref="N3:N5"/>
    <mergeCell ref="O3:O5"/>
    <mergeCell ref="P3:P5"/>
  </mergeCells>
  <phoneticPr fontId="1" type="noConversion"/>
  <printOptions horizontalCentered="1"/>
  <pageMargins left="0.25" right="0.25" top="1.5" bottom="0.75" header="1" footer="0.3"/>
  <pageSetup scale="70" orientation="landscape" r:id="rId1"/>
  <headerFooter alignWithMargins="0">
    <oddHeader>&amp;C&amp;16&amp;A</oddHeader>
    <oddFooter>&amp;C&amp;16ISSUED
DECEMBER 2008&amp;R&amp;14&amp;F&amp;16 &amp;A
8</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22</vt:i4>
      </vt:variant>
      <vt:variant>
        <vt:lpstr>Named Ranges</vt:lpstr>
      </vt:variant>
      <vt:variant>
        <vt:i4>22</vt:i4>
      </vt:variant>
    </vt:vector>
  </HeadingPairs>
  <TitlesOfParts>
    <vt:vector size="44" baseType="lpstr">
      <vt:lpstr>DESIGNER'S SCHEDULE USE </vt:lpstr>
      <vt:lpstr>SS220511-01</vt:lpstr>
      <vt:lpstr>SS220511-02</vt:lpstr>
      <vt:lpstr>SS221123-01</vt:lpstr>
      <vt:lpstr>SS221123-02</vt:lpstr>
      <vt:lpstr>SS221216-01</vt:lpstr>
      <vt:lpstr>SS221500-01</vt:lpstr>
      <vt:lpstr>SS223111-01</vt:lpstr>
      <vt:lpstr>SS223111-02</vt:lpstr>
      <vt:lpstr>SS223300-01</vt:lpstr>
      <vt:lpstr>SS223400-01</vt:lpstr>
      <vt:lpstr>SS223400-02</vt:lpstr>
      <vt:lpstr>SS223500-01</vt:lpstr>
      <vt:lpstr>SS223500-02</vt:lpstr>
      <vt:lpstr>SS223500-03</vt:lpstr>
      <vt:lpstr>SS223500-04</vt:lpstr>
      <vt:lpstr>SS224000-01</vt:lpstr>
      <vt:lpstr>SS226200-01</vt:lpstr>
      <vt:lpstr>SS226300-01</vt:lpstr>
      <vt:lpstr>SS226300-02</vt:lpstr>
      <vt:lpstr>SS226719_16-01</vt:lpstr>
      <vt:lpstr>METRIC CONVERSIONS</vt:lpstr>
      <vt:lpstr>'DESIGNER''S SCHEDULE USE '!Print_Area</vt:lpstr>
      <vt:lpstr>'METRIC CONVERSIONS'!Print_Area</vt:lpstr>
      <vt:lpstr>'SS220511-01'!Print_Area</vt:lpstr>
      <vt:lpstr>'SS220511-02'!Print_Area</vt:lpstr>
      <vt:lpstr>'SS221123-01'!Print_Area</vt:lpstr>
      <vt:lpstr>'SS221123-02'!Print_Area</vt:lpstr>
      <vt:lpstr>'SS221216-01'!Print_Area</vt:lpstr>
      <vt:lpstr>'SS221500-01'!Print_Area</vt:lpstr>
      <vt:lpstr>'SS223111-01'!Print_Area</vt:lpstr>
      <vt:lpstr>'SS223111-02'!Print_Area</vt:lpstr>
      <vt:lpstr>'SS223300-01'!Print_Area</vt:lpstr>
      <vt:lpstr>'SS223400-01'!Print_Area</vt:lpstr>
      <vt:lpstr>'SS223400-02'!Print_Area</vt:lpstr>
      <vt:lpstr>'SS223500-01'!Print_Area</vt:lpstr>
      <vt:lpstr>'SS223500-02'!Print_Area</vt:lpstr>
      <vt:lpstr>'SS223500-03'!Print_Area</vt:lpstr>
      <vt:lpstr>'SS223500-04'!Print_Area</vt:lpstr>
      <vt:lpstr>'SS224000-01'!Print_Area</vt:lpstr>
      <vt:lpstr>'SS226200-01'!Print_Area</vt:lpstr>
      <vt:lpstr>'SS226300-01'!Print_Area</vt:lpstr>
      <vt:lpstr>'SS226300-02'!Print_Area</vt:lpstr>
      <vt:lpstr>'SS226719_16-01'!Print_Area</vt:lpstr>
    </vt:vector>
  </TitlesOfParts>
  <Company>GLHN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pobrien</dc:creator>
  <cp:lastModifiedBy>Kelly Lloyd</cp:lastModifiedBy>
  <cp:lastPrinted>2009-02-07T23:30:31Z</cp:lastPrinted>
  <dcterms:created xsi:type="dcterms:W3CDTF">2007-06-11T15:07:22Z</dcterms:created>
  <dcterms:modified xsi:type="dcterms:W3CDTF">2022-08-03T18:05:44Z</dcterms:modified>
</cp:coreProperties>
</file>