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carlsonch\Documents\Christina - NAVFAC 2015\!Final\!FINAL DELIVERABLE FILES\"/>
    </mc:Choice>
  </mc:AlternateContent>
  <bookViews>
    <workbookView xWindow="0" yWindow="0" windowWidth="19200" windowHeight="11475" tabRatio="913" firstSheet="6" activeTab="15"/>
  </bookViews>
  <sheets>
    <sheet name="App F Contents" sheetId="1" r:id="rId1"/>
    <sheet name="Worksheet Overview" sheetId="2" r:id="rId2"/>
    <sheet name="I.1 Assessment Scope" sheetId="3" r:id="rId3"/>
    <sheet name="I.2 Site Info" sheetId="4" r:id="rId4"/>
    <sheet name="I.3 Past Event Info" sheetId="5" r:id="rId5"/>
    <sheet name="I.4 Climate Info Require" sheetId="25" r:id="rId6"/>
    <sheet name="I.5 Current Future Conditions" sheetId="7" r:id="rId7"/>
    <sheet name="I.6 Existing Assmt Eval" sheetId="8" r:id="rId8"/>
    <sheet name="I.7 Impact Characterization" sheetId="24" r:id="rId9"/>
    <sheet name="II.1 Actions " sheetId="27" r:id="rId10"/>
    <sheet name="III.1 LCCA" sheetId="28" r:id="rId11"/>
    <sheet name="III.2 CEA" sheetId="29" r:id="rId12"/>
    <sheet name="III.3 Benefits" sheetId="30" r:id="rId13"/>
    <sheet name="III.4 BCR NPV Grouping Strategy" sheetId="31" r:id="rId14"/>
    <sheet name="III.4 BCR NPV Single Action Alt" sheetId="32" r:id="rId15"/>
    <sheet name="IV.1 Portfolio Summary" sheetId="37" r:id="rId16"/>
  </sheets>
  <definedNames>
    <definedName name="_xlnm.Print_Area" localSheetId="0">'App F Contents'!$A$1:$C$27</definedName>
    <definedName name="_xlnm.Print_Area" localSheetId="2">'I.1 Assessment Scope'!$A$1:$D$15</definedName>
    <definedName name="_xlnm.Print_Area" localSheetId="3">'I.2 Site Info'!$A$1:$J$30</definedName>
    <definedName name="_xlnm.Print_Area" localSheetId="4">'I.3 Past Event Info'!$A$1:$E$27</definedName>
    <definedName name="_xlnm.Print_Area" localSheetId="5">'I.4 Climate Info Require'!$A$1:$M$30</definedName>
    <definedName name="_xlnm.Print_Area" localSheetId="6">'I.5 Current Future Conditions'!$A$1:$P$32</definedName>
    <definedName name="_xlnm.Print_Area" localSheetId="7">'I.6 Existing Assmt Eval'!$A$1:$C$18</definedName>
    <definedName name="_xlnm.Print_Area" localSheetId="8">'I.7 Impact Characterization'!$A$1:$O$38</definedName>
    <definedName name="_xlnm.Print_Area" localSheetId="9">'II.1 Actions '!$A$1:$J$26</definedName>
    <definedName name="_xlnm.Print_Area" localSheetId="10">'III.1 LCCA'!$A$1:$N$70</definedName>
    <definedName name="_xlnm.Print_Area" localSheetId="11">'III.2 CEA'!$A$1:$F$40</definedName>
    <definedName name="_xlnm.Print_Area" localSheetId="12">'III.3 Benefits'!$A$1:$O$72</definedName>
    <definedName name="_xlnm.Print_Area" localSheetId="13">'III.4 BCR NPV Grouping Strategy'!$A$1:$N$76</definedName>
    <definedName name="_xlnm.Print_Area" localSheetId="14">'III.4 BCR NPV Single Action Alt'!$A$1:$J$75</definedName>
    <definedName name="_xlnm.Print_Area" localSheetId="15">'IV.1 Portfolio Summary'!$A$1:$N$22</definedName>
    <definedName name="_xlnm.Print_Area" localSheetId="1">'Worksheet Overview'!$A$1:$A$27</definedName>
    <definedName name="Z_E4212B35_3167_45C2_BD72_B3516EB52D76_.wvu.Cols" localSheetId="11" hidden="1">'III.2 CEA'!#REF!</definedName>
    <definedName name="Z_E4212B35_3167_45C2_BD72_B3516EB52D76_.wvu.PrintArea" localSheetId="0" hidden="1">'App F Contents'!$A$1:$B$27</definedName>
    <definedName name="Z_E4212B35_3167_45C2_BD72_B3516EB52D76_.wvu.PrintArea" localSheetId="2" hidden="1">'I.1 Assessment Scope'!$A$1:$D$15</definedName>
    <definedName name="Z_E4212B35_3167_45C2_BD72_B3516EB52D76_.wvu.PrintArea" localSheetId="3" hidden="1">'I.2 Site Info'!$A$1:$J$19</definedName>
    <definedName name="Z_E4212B35_3167_45C2_BD72_B3516EB52D76_.wvu.PrintArea" localSheetId="4" hidden="1">'I.3 Past Event Info'!$A$1:$E$19</definedName>
    <definedName name="Z_E4212B35_3167_45C2_BD72_B3516EB52D76_.wvu.PrintArea" localSheetId="6" hidden="1">'I.5 Current Future Conditions'!$A$1:$L$22</definedName>
    <definedName name="Z_E4212B35_3167_45C2_BD72_B3516EB52D76_.wvu.PrintArea" localSheetId="7" hidden="1">'I.6 Existing Assmt Eval'!$A$1:$C$18</definedName>
    <definedName name="Z_E4212B35_3167_45C2_BD72_B3516EB52D76_.wvu.PrintArea" localSheetId="9" hidden="1">'II.1 Actions '!$A$1:$J$19</definedName>
    <definedName name="Z_E4212B35_3167_45C2_BD72_B3516EB52D76_.wvu.PrintArea" localSheetId="10" hidden="1">'III.1 LCCA'!$A$1:$N$41</definedName>
    <definedName name="Z_E4212B35_3167_45C2_BD72_B3516EB52D76_.wvu.PrintArea" localSheetId="11" hidden="1">'III.2 CEA'!$A$1:$F$30</definedName>
    <definedName name="Z_E4212B35_3167_45C2_BD72_B3516EB52D76_.wvu.PrintArea" localSheetId="12" hidden="1">'III.3 Benefits'!$A$1:$O$57</definedName>
    <definedName name="Z_E4212B35_3167_45C2_BD72_B3516EB52D76_.wvu.PrintArea" localSheetId="13" hidden="1">'III.4 BCR NPV Grouping Strategy'!$A$1:$O$63</definedName>
    <definedName name="Z_E4212B35_3167_45C2_BD72_B3516EB52D76_.wvu.PrintArea" localSheetId="14" hidden="1">'III.4 BCR NPV Single Action Alt'!$A$1:$J$62</definedName>
    <definedName name="Z_E4212B35_3167_45C2_BD72_B3516EB52D76_.wvu.PrintArea" localSheetId="1" hidden="1">'Worksheet Overview'!$A$1:$A$15</definedName>
    <definedName name="Z_E4212B35_3167_45C2_BD72_B3516EB52D76_.wvu.Rows" localSheetId="11" hidden="1">'III.2 CEA'!$6:$11,'III.2 CEA'!$14:$15,'III.2 CEA'!$18:$19,'III.2 CEA'!$22:$23</definedName>
  </definedNames>
  <calcPr calcId="152511"/>
  <customWorkbookViews>
    <customWorkbookView name="O'Connell, Robin G CIV NAVFAC HQ, AM - Personal View" guid="{E4212B35-3167-45C2-BD72-B3516EB52D76}" mergeInterval="0" personalView="1" maximized="1" windowWidth="1676" windowHeight="811" tabRatio="949" activeSheetId="4" showComments="commIndAndComment"/>
  </customWorkbookViews>
</workbook>
</file>

<file path=xl/calcChain.xml><?xml version="1.0" encoding="utf-8"?>
<calcChain xmlns="http://schemas.openxmlformats.org/spreadsheetml/2006/main">
  <c r="A27" i="2" l="1"/>
  <c r="G11" i="37" l="1"/>
  <c r="E11" i="37"/>
  <c r="F11" i="37" s="1"/>
  <c r="D11" i="37"/>
  <c r="G10" i="37"/>
  <c r="E10" i="37"/>
  <c r="D10" i="37"/>
  <c r="G9" i="37"/>
  <c r="E9" i="37"/>
  <c r="D9" i="37"/>
  <c r="G8" i="37"/>
  <c r="B8" i="37"/>
  <c r="J4" i="37"/>
  <c r="B4" i="37"/>
  <c r="F9" i="37" l="1"/>
  <c r="F10" i="37"/>
  <c r="B5" i="7"/>
  <c r="B6" i="7"/>
  <c r="B4" i="7"/>
  <c r="P22" i="7"/>
  <c r="O22" i="7"/>
  <c r="N22" i="7"/>
  <c r="M22" i="7"/>
  <c r="L22" i="7"/>
  <c r="K22" i="7"/>
  <c r="J22" i="7"/>
  <c r="I22" i="7"/>
  <c r="H22" i="7"/>
  <c r="G22" i="7"/>
  <c r="F22" i="7"/>
  <c r="E22" i="7"/>
  <c r="D22" i="7"/>
  <c r="D16" i="24" l="1"/>
  <c r="E16" i="24"/>
  <c r="F16" i="24"/>
  <c r="G16" i="24"/>
  <c r="H16" i="24"/>
  <c r="I16" i="24"/>
  <c r="J16" i="24"/>
  <c r="K16" i="24"/>
  <c r="L16" i="24"/>
  <c r="M16" i="24"/>
  <c r="N16" i="24"/>
  <c r="O16" i="24"/>
  <c r="C16" i="24"/>
  <c r="D15" i="24"/>
  <c r="E15" i="24"/>
  <c r="F15" i="24"/>
  <c r="G15" i="24"/>
  <c r="H15" i="24"/>
  <c r="I15" i="24"/>
  <c r="J15" i="24"/>
  <c r="K15" i="24"/>
  <c r="L15" i="24"/>
  <c r="M15" i="24"/>
  <c r="N15" i="24"/>
  <c r="O15" i="24"/>
  <c r="C15" i="24"/>
  <c r="F14" i="24"/>
  <c r="H14" i="24"/>
  <c r="J14" i="24"/>
  <c r="L14" i="24"/>
  <c r="N14" i="24"/>
  <c r="D14" i="24"/>
  <c r="H13" i="24"/>
  <c r="L13" i="24"/>
  <c r="D13" i="24"/>
  <c r="B13" i="24"/>
  <c r="A15" i="24"/>
  <c r="D10" i="24"/>
  <c r="B10" i="24"/>
  <c r="B6" i="24"/>
  <c r="B5" i="8"/>
  <c r="B6" i="25"/>
  <c r="B7" i="24" s="1"/>
  <c r="B5" i="25"/>
  <c r="B4" i="25"/>
  <c r="B6" i="8"/>
  <c r="I26" i="28"/>
  <c r="J26" i="28" s="1"/>
  <c r="I22" i="28"/>
  <c r="K22" i="28" s="1"/>
  <c r="I18" i="28"/>
  <c r="K18" i="28" s="1"/>
  <c r="D11" i="31" s="1"/>
  <c r="J18" i="28"/>
  <c r="I14" i="28"/>
  <c r="J14" i="28" s="1"/>
  <c r="A25" i="2"/>
  <c r="A23" i="2"/>
  <c r="A21" i="2"/>
  <c r="A19" i="2"/>
  <c r="A17" i="2"/>
  <c r="F9" i="32"/>
  <c r="G9" i="32"/>
  <c r="A10" i="32"/>
  <c r="A11" i="32" s="1"/>
  <c r="A12" i="32"/>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B10" i="32"/>
  <c r="B11" i="32" s="1"/>
  <c r="B12" i="32" s="1"/>
  <c r="B13" i="32" s="1"/>
  <c r="B14" i="32" s="1"/>
  <c r="B15" i="32" s="1"/>
  <c r="B16" i="32" s="1"/>
  <c r="B17" i="32" s="1"/>
  <c r="B18" i="32" s="1"/>
  <c r="B19" i="32" s="1"/>
  <c r="B20" i="32" s="1"/>
  <c r="B21" i="32" s="1"/>
  <c r="B22" i="32" s="1"/>
  <c r="B23" i="32" s="1"/>
  <c r="B24" i="32" s="1"/>
  <c r="B25" i="32" s="1"/>
  <c r="B26" i="32" s="1"/>
  <c r="B27" i="32" s="1"/>
  <c r="B28" i="32" s="1"/>
  <c r="B29" i="32" s="1"/>
  <c r="B30" i="32" s="1"/>
  <c r="B31" i="32" s="1"/>
  <c r="B32" i="32" s="1"/>
  <c r="B33" i="32" s="1"/>
  <c r="B34" i="32" s="1"/>
  <c r="B35" i="32" s="1"/>
  <c r="B36" i="32" s="1"/>
  <c r="B37" i="32" s="1"/>
  <c r="B38" i="32" s="1"/>
  <c r="B39" i="32" s="1"/>
  <c r="B40" i="32" s="1"/>
  <c r="B41" i="32" s="1"/>
  <c r="B42" i="32" s="1"/>
  <c r="B43" i="32" s="1"/>
  <c r="B44" i="32" s="1"/>
  <c r="B45" i="32" s="1"/>
  <c r="B46" i="32" s="1"/>
  <c r="B47" i="32" s="1"/>
  <c r="B48" i="32" s="1"/>
  <c r="B49" i="32" s="1"/>
  <c r="B50" i="32" s="1"/>
  <c r="B51" i="32" s="1"/>
  <c r="B52" i="32" s="1"/>
  <c r="B53" i="32" s="1"/>
  <c r="B54" i="32" s="1"/>
  <c r="B55" i="32" s="1"/>
  <c r="B56" i="32" s="1"/>
  <c r="B57" i="32" s="1"/>
  <c r="B58" i="32" s="1"/>
  <c r="B59" i="32" s="1"/>
  <c r="F10" i="32"/>
  <c r="G10" i="32"/>
  <c r="H10" i="32" s="1"/>
  <c r="K10" i="31"/>
  <c r="K61" i="31" s="1"/>
  <c r="L10" i="31"/>
  <c r="K11" i="31"/>
  <c r="L11" i="31"/>
  <c r="K12" i="31"/>
  <c r="L12" i="31"/>
  <c r="I13" i="31"/>
  <c r="I14" i="31" s="1"/>
  <c r="I15" i="31" s="1"/>
  <c r="H22" i="31"/>
  <c r="L6" i="30"/>
  <c r="L57" i="30" s="1"/>
  <c r="L7" i="30"/>
  <c r="L8" i="30"/>
  <c r="C9" i="30"/>
  <c r="E9" i="30"/>
  <c r="F9" i="30"/>
  <c r="J9" i="30"/>
  <c r="E10" i="30"/>
  <c r="F10" i="30"/>
  <c r="G10" i="30"/>
  <c r="E11" i="30"/>
  <c r="F11" i="30"/>
  <c r="G11" i="30"/>
  <c r="G12" i="30" s="1"/>
  <c r="G13" i="30" s="1"/>
  <c r="G14" i="30" s="1"/>
  <c r="G15" i="30" s="1"/>
  <c r="G16" i="30" s="1"/>
  <c r="G17" i="30" s="1"/>
  <c r="G18" i="30" s="1"/>
  <c r="G19" i="30" s="1"/>
  <c r="G20" i="30" s="1"/>
  <c r="G21" i="30" s="1"/>
  <c r="G22" i="30" s="1"/>
  <c r="G23" i="30" s="1"/>
  <c r="G24" i="30" s="1"/>
  <c r="G25" i="30" s="1"/>
  <c r="G26" i="30" s="1"/>
  <c r="G27" i="30" s="1"/>
  <c r="G28" i="30" s="1"/>
  <c r="G29" i="30" s="1"/>
  <c r="G30" i="30" s="1"/>
  <c r="G31" i="30" s="1"/>
  <c r="G32" i="30" s="1"/>
  <c r="G33" i="30" s="1"/>
  <c r="G34" i="30" s="1"/>
  <c r="G35" i="30" s="1"/>
  <c r="G36" i="30" s="1"/>
  <c r="G37" i="30" s="1"/>
  <c r="G38" i="30" s="1"/>
  <c r="G39" i="30" s="1"/>
  <c r="G40" i="30" s="1"/>
  <c r="G41" i="30" s="1"/>
  <c r="G42" i="30" s="1"/>
  <c r="G43" i="30" s="1"/>
  <c r="G44" i="30" s="1"/>
  <c r="G45" i="30" s="1"/>
  <c r="G46" i="30" s="1"/>
  <c r="G47" i="30" s="1"/>
  <c r="G48" i="30" s="1"/>
  <c r="G49" i="30" s="1"/>
  <c r="G50" i="30" s="1"/>
  <c r="G51" i="30" s="1"/>
  <c r="G52" i="30" s="1"/>
  <c r="G53" i="30" s="1"/>
  <c r="G54" i="30" s="1"/>
  <c r="G55" i="30" s="1"/>
  <c r="G56" i="30" s="1"/>
  <c r="E12" i="30"/>
  <c r="F12" i="30"/>
  <c r="E13" i="30"/>
  <c r="E57" i="30"/>
  <c r="F13" i="30"/>
  <c r="C14" i="30"/>
  <c r="C10" i="30" s="1"/>
  <c r="E14" i="30"/>
  <c r="F14" i="30"/>
  <c r="E15" i="30"/>
  <c r="F15" i="30"/>
  <c r="E16" i="30"/>
  <c r="F16" i="30"/>
  <c r="E17" i="30"/>
  <c r="F17" i="30"/>
  <c r="E18" i="30"/>
  <c r="F18" i="30"/>
  <c r="C19" i="30"/>
  <c r="D19" i="30" s="1"/>
  <c r="E19" i="30"/>
  <c r="F19" i="30"/>
  <c r="E20" i="30"/>
  <c r="F20" i="30"/>
  <c r="E21" i="30"/>
  <c r="F21" i="30"/>
  <c r="E22" i="30"/>
  <c r="F22" i="30"/>
  <c r="E23" i="30"/>
  <c r="F23" i="30"/>
  <c r="C24" i="30"/>
  <c r="E24" i="30"/>
  <c r="F24" i="30"/>
  <c r="E25" i="30"/>
  <c r="F25" i="30"/>
  <c r="E26" i="30"/>
  <c r="F26" i="30"/>
  <c r="E27" i="30"/>
  <c r="F27" i="30"/>
  <c r="E28" i="30"/>
  <c r="F28" i="30"/>
  <c r="C29" i="30"/>
  <c r="D29" i="30"/>
  <c r="E29" i="30"/>
  <c r="F29" i="30"/>
  <c r="E30" i="30"/>
  <c r="F30" i="30"/>
  <c r="E31" i="30"/>
  <c r="F31" i="30"/>
  <c r="E32" i="30"/>
  <c r="F32" i="30"/>
  <c r="E33" i="30"/>
  <c r="F33" i="30"/>
  <c r="C34" i="30"/>
  <c r="D34" i="30"/>
  <c r="E34" i="30"/>
  <c r="F34" i="30"/>
  <c r="E35" i="30"/>
  <c r="F35" i="30"/>
  <c r="E36" i="30"/>
  <c r="F36" i="30"/>
  <c r="E37" i="30"/>
  <c r="F37" i="30"/>
  <c r="E38" i="30"/>
  <c r="F38" i="30"/>
  <c r="C39" i="30"/>
  <c r="D39" i="30" s="1"/>
  <c r="E39" i="30"/>
  <c r="F39" i="30"/>
  <c r="E40" i="30"/>
  <c r="F40" i="30"/>
  <c r="E41" i="30"/>
  <c r="F41" i="30"/>
  <c r="E42" i="30"/>
  <c r="F42" i="30"/>
  <c r="E43" i="30"/>
  <c r="F43" i="30"/>
  <c r="C44" i="30"/>
  <c r="C40" i="30" s="1"/>
  <c r="F43" i="32" s="1"/>
  <c r="H43" i="32" s="1"/>
  <c r="E44" i="30"/>
  <c r="F44" i="30"/>
  <c r="E45" i="30"/>
  <c r="F45" i="30"/>
  <c r="E46" i="30"/>
  <c r="F46" i="30"/>
  <c r="E47" i="30"/>
  <c r="F47" i="30"/>
  <c r="E48" i="30"/>
  <c r="F48" i="30"/>
  <c r="C49" i="30"/>
  <c r="E49" i="30"/>
  <c r="F49" i="30"/>
  <c r="E50" i="30"/>
  <c r="F50" i="30"/>
  <c r="E51" i="30"/>
  <c r="F51" i="30"/>
  <c r="E52" i="30"/>
  <c r="F52" i="30"/>
  <c r="E53" i="30"/>
  <c r="F53" i="30"/>
  <c r="C54" i="30"/>
  <c r="E54" i="30"/>
  <c r="F54" i="30"/>
  <c r="E55" i="30"/>
  <c r="F55" i="30"/>
  <c r="E56" i="30"/>
  <c r="F56" i="30"/>
  <c r="H57" i="30"/>
  <c r="I57" i="30"/>
  <c r="K57" i="30"/>
  <c r="C6" i="29"/>
  <c r="C7" i="29"/>
  <c r="C8" i="29"/>
  <c r="C9" i="29"/>
  <c r="C10" i="29"/>
  <c r="C11" i="29"/>
  <c r="E20" i="29"/>
  <c r="E28" i="29"/>
  <c r="E30" i="29"/>
  <c r="F20" i="28"/>
  <c r="F21" i="28"/>
  <c r="F24" i="28"/>
  <c r="F25" i="28"/>
  <c r="D11" i="32"/>
  <c r="D12" i="32" s="1"/>
  <c r="G35" i="28"/>
  <c r="E41" i="28"/>
  <c r="A15" i="2"/>
  <c r="A13" i="2"/>
  <c r="A13" i="8"/>
  <c r="A11" i="2"/>
  <c r="A9" i="2"/>
  <c r="A7" i="2"/>
  <c r="A5" i="2"/>
  <c r="A3" i="2"/>
  <c r="D44" i="30"/>
  <c r="F57" i="30"/>
  <c r="C15" i="30"/>
  <c r="I27" i="28"/>
  <c r="K14" i="28"/>
  <c r="C10" i="32" s="1"/>
  <c r="E10" i="32" s="1"/>
  <c r="M12" i="31"/>
  <c r="E16" i="29"/>
  <c r="F37" i="32"/>
  <c r="H37" i="32" s="1"/>
  <c r="K38" i="31"/>
  <c r="C30" i="30"/>
  <c r="C31" i="30" s="1"/>
  <c r="E26" i="29"/>
  <c r="E11" i="31"/>
  <c r="E61" i="31" s="1"/>
  <c r="E35" i="28"/>
  <c r="G12" i="31"/>
  <c r="G13" i="31" s="1"/>
  <c r="G14" i="31" s="1"/>
  <c r="J14" i="31" s="1"/>
  <c r="E11" i="32"/>
  <c r="E24" i="29"/>
  <c r="C55" i="30"/>
  <c r="D49" i="30"/>
  <c r="C35" i="30"/>
  <c r="D35" i="30" s="1"/>
  <c r="F27" i="32"/>
  <c r="D24" i="30"/>
  <c r="C20" i="30"/>
  <c r="C21" i="30" s="1"/>
  <c r="G12" i="32"/>
  <c r="G11" i="32" s="1"/>
  <c r="I16" i="31"/>
  <c r="I17" i="31" s="1"/>
  <c r="I18" i="31" s="1"/>
  <c r="I19" i="31" s="1"/>
  <c r="I20" i="31" s="1"/>
  <c r="K18" i="31"/>
  <c r="F22" i="32"/>
  <c r="H22" i="32" s="1"/>
  <c r="K23" i="31"/>
  <c r="D14" i="30"/>
  <c r="D9" i="30"/>
  <c r="D57" i="30" s="1"/>
  <c r="C25" i="30"/>
  <c r="K33" i="31"/>
  <c r="F32" i="32"/>
  <c r="D31" i="30"/>
  <c r="F33" i="32"/>
  <c r="H33" i="32" s="1"/>
  <c r="K34" i="31"/>
  <c r="D30" i="30"/>
  <c r="K28" i="31"/>
  <c r="M28" i="31" s="1"/>
  <c r="L9" i="30"/>
  <c r="C26" i="30"/>
  <c r="F12" i="32"/>
  <c r="F11" i="32" s="1"/>
  <c r="H11" i="32" s="1"/>
  <c r="I11" i="32" s="1"/>
  <c r="F17" i="32"/>
  <c r="H17" i="32" s="1"/>
  <c r="K13" i="31"/>
  <c r="M13" i="31" s="1"/>
  <c r="C36" i="30"/>
  <c r="K40" i="31" s="1"/>
  <c r="M40" i="31" s="1"/>
  <c r="F39" i="32"/>
  <c r="H39" i="32" s="1"/>
  <c r="C37" i="30"/>
  <c r="K41" i="31" s="1"/>
  <c r="M41" i="31" s="1"/>
  <c r="F38" i="32"/>
  <c r="H38" i="32" s="1"/>
  <c r="F28" i="32"/>
  <c r="H28" i="32" s="1"/>
  <c r="E12" i="29"/>
  <c r="F29" i="32"/>
  <c r="M18" i="31"/>
  <c r="L14" i="30"/>
  <c r="K30" i="31"/>
  <c r="M30" i="31" s="1"/>
  <c r="F42" i="32"/>
  <c r="K43" i="31"/>
  <c r="M43" i="31" s="1"/>
  <c r="C57" i="30"/>
  <c r="K44" i="31"/>
  <c r="M44" i="31" s="1"/>
  <c r="M23" i="31"/>
  <c r="L19" i="30"/>
  <c r="K53" i="31"/>
  <c r="F52" i="32"/>
  <c r="H27" i="32"/>
  <c r="L24" i="30"/>
  <c r="L25" i="30"/>
  <c r="H29" i="32"/>
  <c r="L26" i="30"/>
  <c r="K58" i="31"/>
  <c r="F57" i="32"/>
  <c r="H57" i="32" s="1"/>
  <c r="M33" i="31"/>
  <c r="H32" i="32"/>
  <c r="L29" i="30"/>
  <c r="M34" i="31"/>
  <c r="L30" i="30"/>
  <c r="F58" i="32"/>
  <c r="H58" i="32" s="1"/>
  <c r="E8" i="37" s="1"/>
  <c r="L31" i="30"/>
  <c r="F60" i="32"/>
  <c r="M38" i="31"/>
  <c r="L34" i="30"/>
  <c r="H42" i="32"/>
  <c r="L39" i="30"/>
  <c r="H52" i="32"/>
  <c r="M53" i="31"/>
  <c r="L49" i="30"/>
  <c r="M58" i="31"/>
  <c r="L54" i="30"/>
  <c r="K14" i="31" l="1"/>
  <c r="M14" i="31" s="1"/>
  <c r="C11" i="30"/>
  <c r="F14" i="32" s="1"/>
  <c r="H14" i="32" s="1"/>
  <c r="K48" i="31"/>
  <c r="M48" i="31" s="1"/>
  <c r="L44" i="30"/>
  <c r="L37" i="30"/>
  <c r="F47" i="32"/>
  <c r="H47" i="32" s="1"/>
  <c r="D37" i="30"/>
  <c r="D36" i="30"/>
  <c r="C41" i="30"/>
  <c r="C45" i="30"/>
  <c r="C11" i="31"/>
  <c r="L36" i="30"/>
  <c r="L20" i="30"/>
  <c r="K39" i="31"/>
  <c r="M39" i="31" s="1"/>
  <c r="D40" i="30"/>
  <c r="M11" i="31"/>
  <c r="L40" i="30"/>
  <c r="L35" i="30"/>
  <c r="H12" i="32"/>
  <c r="G15" i="31"/>
  <c r="J15" i="31" s="1"/>
  <c r="J13" i="31"/>
  <c r="N13" i="31" s="1"/>
  <c r="M10" i="31"/>
  <c r="C22" i="30"/>
  <c r="K25" i="31"/>
  <c r="M25" i="31" s="1"/>
  <c r="D21" i="30"/>
  <c r="F24" i="32"/>
  <c r="H24" i="32" s="1"/>
  <c r="K59" i="31"/>
  <c r="M59" i="31" s="1"/>
  <c r="L55" i="30"/>
  <c r="D55" i="30"/>
  <c r="L21" i="30"/>
  <c r="C56" i="30"/>
  <c r="I21" i="31"/>
  <c r="I22" i="31" s="1"/>
  <c r="I61" i="31"/>
  <c r="G16" i="31"/>
  <c r="C9" i="32"/>
  <c r="C10" i="31"/>
  <c r="B4" i="8"/>
  <c r="B5" i="24"/>
  <c r="G57" i="30"/>
  <c r="F40" i="32"/>
  <c r="H40" i="32" s="1"/>
  <c r="C38" i="30"/>
  <c r="D41" i="30"/>
  <c r="C42" i="30"/>
  <c r="N14" i="31"/>
  <c r="D11" i="30"/>
  <c r="F13" i="32"/>
  <c r="H13" i="32" s="1"/>
  <c r="D10" i="30"/>
  <c r="L10" i="30"/>
  <c r="H32" i="31"/>
  <c r="H42" i="31" s="1"/>
  <c r="H52" i="31" s="1"/>
  <c r="H9" i="32"/>
  <c r="F44" i="32"/>
  <c r="H44" i="32" s="1"/>
  <c r="C16" i="30"/>
  <c r="D15" i="30"/>
  <c r="K19" i="31"/>
  <c r="M19" i="31" s="1"/>
  <c r="L15" i="30"/>
  <c r="F18" i="32"/>
  <c r="H18" i="32" s="1"/>
  <c r="D54" i="30"/>
  <c r="C51" i="30"/>
  <c r="C50" i="30"/>
  <c r="E12" i="32"/>
  <c r="D13" i="32"/>
  <c r="J10" i="30"/>
  <c r="L13" i="31"/>
  <c r="I10" i="32"/>
  <c r="D10" i="31"/>
  <c r="D61" i="31" s="1"/>
  <c r="L26" i="28"/>
  <c r="F12" i="31" s="1"/>
  <c r="J12" i="31" s="1"/>
  <c r="N12" i="31" s="1"/>
  <c r="K26" i="28"/>
  <c r="F11" i="31" s="1"/>
  <c r="C27" i="30"/>
  <c r="D26" i="30"/>
  <c r="D25" i="30"/>
  <c r="K29" i="31"/>
  <c r="M29" i="31" s="1"/>
  <c r="D20" i="30"/>
  <c r="K24" i="31"/>
  <c r="M24" i="31" s="1"/>
  <c r="F23" i="32"/>
  <c r="H23" i="32" s="1"/>
  <c r="F34" i="32"/>
  <c r="H34" i="32" s="1"/>
  <c r="K35" i="31"/>
  <c r="M35" i="31" s="1"/>
  <c r="C32" i="30"/>
  <c r="K49" i="31" l="1"/>
  <c r="M49" i="31" s="1"/>
  <c r="F48" i="32"/>
  <c r="H48" i="32" s="1"/>
  <c r="L45" i="30"/>
  <c r="M61" i="31"/>
  <c r="C12" i="30"/>
  <c r="L11" i="30"/>
  <c r="D45" i="30"/>
  <c r="K15" i="31"/>
  <c r="M15" i="31" s="1"/>
  <c r="N15" i="31" s="1"/>
  <c r="C46" i="30"/>
  <c r="K45" i="31"/>
  <c r="M45" i="31" s="1"/>
  <c r="L41" i="30"/>
  <c r="I12" i="32"/>
  <c r="F61" i="31"/>
  <c r="D51" i="30"/>
  <c r="K55" i="31"/>
  <c r="M55" i="31" s="1"/>
  <c r="F54" i="32"/>
  <c r="H54" i="32" s="1"/>
  <c r="L51" i="30"/>
  <c r="F35" i="32"/>
  <c r="H35" i="32" s="1"/>
  <c r="C33" i="30"/>
  <c r="K36" i="31"/>
  <c r="M36" i="31" s="1"/>
  <c r="D32" i="30"/>
  <c r="L32" i="30"/>
  <c r="D46" i="30"/>
  <c r="C47" i="30"/>
  <c r="F49" i="32"/>
  <c r="H49" i="32" s="1"/>
  <c r="K50" i="31"/>
  <c r="M50" i="31" s="1"/>
  <c r="L46" i="30"/>
  <c r="H60" i="32"/>
  <c r="D22" i="30"/>
  <c r="F25" i="32"/>
  <c r="H25" i="32" s="1"/>
  <c r="C23" i="30"/>
  <c r="K26" i="31"/>
  <c r="M26" i="31" s="1"/>
  <c r="L22" i="30"/>
  <c r="L14" i="31"/>
  <c r="G13" i="32"/>
  <c r="J11" i="30"/>
  <c r="C52" i="30"/>
  <c r="D16" i="30"/>
  <c r="K20" i="31"/>
  <c r="M20" i="31" s="1"/>
  <c r="C17" i="30"/>
  <c r="F19" i="32"/>
  <c r="H19" i="32" s="1"/>
  <c r="L16" i="30"/>
  <c r="C43" i="30"/>
  <c r="L42" i="30"/>
  <c r="K46" i="31"/>
  <c r="M46" i="31" s="1"/>
  <c r="D42" i="30"/>
  <c r="F45" i="32"/>
  <c r="H45" i="32" s="1"/>
  <c r="J10" i="31"/>
  <c r="C61" i="31"/>
  <c r="K31" i="31"/>
  <c r="M31" i="31" s="1"/>
  <c r="D27" i="30"/>
  <c r="F30" i="32"/>
  <c r="H30" i="32" s="1"/>
  <c r="L27" i="30"/>
  <c r="C28" i="30"/>
  <c r="K42" i="31"/>
  <c r="M42" i="31" s="1"/>
  <c r="D38" i="30"/>
  <c r="L38" i="30"/>
  <c r="F41" i="32"/>
  <c r="H41" i="32" s="1"/>
  <c r="K60" i="31"/>
  <c r="M60" i="31" s="1"/>
  <c r="L56" i="30"/>
  <c r="D56" i="30"/>
  <c r="F59" i="32"/>
  <c r="H59" i="32" s="1"/>
  <c r="L50" i="30"/>
  <c r="D50" i="30"/>
  <c r="K54" i="31"/>
  <c r="M54" i="31" s="1"/>
  <c r="F53" i="32"/>
  <c r="H53" i="32" s="1"/>
  <c r="J11" i="31"/>
  <c r="N11" i="31" s="1"/>
  <c r="D14" i="32"/>
  <c r="E13" i="32"/>
  <c r="I13" i="32" s="1"/>
  <c r="H61" i="31"/>
  <c r="C13" i="30"/>
  <c r="D12" i="30"/>
  <c r="F15" i="32"/>
  <c r="H15" i="32" s="1"/>
  <c r="L12" i="30"/>
  <c r="K16" i="31"/>
  <c r="M16" i="31" s="1"/>
  <c r="E9" i="32"/>
  <c r="I9" i="32" s="1"/>
  <c r="C60" i="32"/>
  <c r="G17" i="31"/>
  <c r="J16" i="31"/>
  <c r="K17" i="31" l="1"/>
  <c r="M17" i="31" s="1"/>
  <c r="F16" i="32"/>
  <c r="H16" i="32" s="1"/>
  <c r="L13" i="30"/>
  <c r="D13" i="30"/>
  <c r="N10" i="31"/>
  <c r="D43" i="30"/>
  <c r="K47" i="31"/>
  <c r="M47" i="31" s="1"/>
  <c r="L43" i="30"/>
  <c r="F46" i="32"/>
  <c r="H46" i="32" s="1"/>
  <c r="K56" i="31"/>
  <c r="M56" i="31" s="1"/>
  <c r="F55" i="32"/>
  <c r="H55" i="32" s="1"/>
  <c r="L52" i="30"/>
  <c r="D52" i="30"/>
  <c r="C53" i="30"/>
  <c r="I64" i="32"/>
  <c r="I63" i="32"/>
  <c r="K37" i="31"/>
  <c r="M37" i="31" s="1"/>
  <c r="D33" i="30"/>
  <c r="F36" i="32"/>
  <c r="H36" i="32" s="1"/>
  <c r="L33" i="30"/>
  <c r="E14" i="32"/>
  <c r="I14" i="32" s="1"/>
  <c r="D15" i="32"/>
  <c r="K27" i="31"/>
  <c r="M27" i="31" s="1"/>
  <c r="D23" i="30"/>
  <c r="L23" i="30"/>
  <c r="F26" i="32"/>
  <c r="H26" i="32" s="1"/>
  <c r="N16" i="31"/>
  <c r="D47" i="30"/>
  <c r="K51" i="31"/>
  <c r="M51" i="31" s="1"/>
  <c r="F50" i="32"/>
  <c r="H50" i="32" s="1"/>
  <c r="C48" i="30"/>
  <c r="L47" i="30"/>
  <c r="J17" i="31"/>
  <c r="G18" i="31"/>
  <c r="F31" i="32"/>
  <c r="H31" i="32" s="1"/>
  <c r="K32" i="31"/>
  <c r="M32" i="31" s="1"/>
  <c r="D28" i="30"/>
  <c r="L28" i="30"/>
  <c r="F20" i="32"/>
  <c r="H20" i="32" s="1"/>
  <c r="C18" i="30"/>
  <c r="K21" i="31"/>
  <c r="M21" i="31" s="1"/>
  <c r="L17" i="30"/>
  <c r="D17" i="30"/>
  <c r="L15" i="31"/>
  <c r="J12" i="30"/>
  <c r="G14" i="32"/>
  <c r="K52" i="31" l="1"/>
  <c r="M52" i="31" s="1"/>
  <c r="D48" i="30"/>
  <c r="F51" i="32"/>
  <c r="H51" i="32" s="1"/>
  <c r="L48" i="30"/>
  <c r="K22" i="31"/>
  <c r="M22" i="31" s="1"/>
  <c r="D18" i="30"/>
  <c r="L18" i="30"/>
  <c r="F21" i="32"/>
  <c r="H21" i="32" s="1"/>
  <c r="J18" i="31"/>
  <c r="G19" i="31"/>
  <c r="E15" i="32"/>
  <c r="D16" i="32"/>
  <c r="D53" i="30"/>
  <c r="L53" i="30"/>
  <c r="K57" i="31"/>
  <c r="M57" i="31" s="1"/>
  <c r="F56" i="32"/>
  <c r="H56" i="32" s="1"/>
  <c r="N17" i="31"/>
  <c r="L16" i="31"/>
  <c r="J13" i="30"/>
  <c r="G15" i="32"/>
  <c r="N64" i="31"/>
  <c r="N65" i="31"/>
  <c r="E16" i="32" l="1"/>
  <c r="I16" i="32" s="1"/>
  <c r="D17" i="32"/>
  <c r="G20" i="31"/>
  <c r="J19" i="31"/>
  <c r="N19" i="31" s="1"/>
  <c r="N18" i="31"/>
  <c r="G16" i="32"/>
  <c r="J14" i="30"/>
  <c r="L17" i="31"/>
  <c r="I15" i="32"/>
  <c r="G21" i="31" l="1"/>
  <c r="J20" i="31"/>
  <c r="G17" i="32"/>
  <c r="J15" i="30"/>
  <c r="L18" i="31"/>
  <c r="D18" i="32"/>
  <c r="E17" i="32"/>
  <c r="I17" i="32" s="1"/>
  <c r="N20" i="31" l="1"/>
  <c r="J16" i="30"/>
  <c r="L19" i="31"/>
  <c r="G18" i="32"/>
  <c r="E18" i="32"/>
  <c r="D19" i="32"/>
  <c r="G22" i="31"/>
  <c r="J21" i="31"/>
  <c r="N21" i="31" s="1"/>
  <c r="L20" i="31" l="1"/>
  <c r="J17" i="30"/>
  <c r="G19" i="32"/>
  <c r="I18" i="32"/>
  <c r="D20" i="32"/>
  <c r="E19" i="32"/>
  <c r="I19" i="32" s="1"/>
  <c r="J22" i="31"/>
  <c r="G23" i="31"/>
  <c r="G24" i="31" l="1"/>
  <c r="J23" i="31"/>
  <c r="N23" i="31" s="1"/>
  <c r="E20" i="32"/>
  <c r="I20" i="32" s="1"/>
  <c r="D21" i="32"/>
  <c r="G20" i="32"/>
  <c r="J18" i="30"/>
  <c r="L21" i="31"/>
  <c r="N22" i="31"/>
  <c r="E21" i="32" l="1"/>
  <c r="I21" i="32" s="1"/>
  <c r="D22" i="32"/>
  <c r="G21" i="32"/>
  <c r="L22" i="31"/>
  <c r="J19" i="30"/>
  <c r="J24" i="31"/>
  <c r="N24" i="31" s="1"/>
  <c r="G25" i="31"/>
  <c r="J20" i="30" l="1"/>
  <c r="G22" i="32"/>
  <c r="L23" i="31"/>
  <c r="E22" i="32"/>
  <c r="I22" i="32" s="1"/>
  <c r="D23" i="32"/>
  <c r="J25" i="31"/>
  <c r="N25" i="31" s="1"/>
  <c r="G26" i="31"/>
  <c r="J26" i="31" l="1"/>
  <c r="N26" i="31" s="1"/>
  <c r="G27" i="31"/>
  <c r="E23" i="32"/>
  <c r="I23" i="32" s="1"/>
  <c r="D24" i="32"/>
  <c r="L24" i="31"/>
  <c r="J21" i="30"/>
  <c r="G23" i="32"/>
  <c r="G28" i="31" l="1"/>
  <c r="J27" i="31"/>
  <c r="N27" i="31" s="1"/>
  <c r="E24" i="32"/>
  <c r="I24" i="32" s="1"/>
  <c r="D25" i="32"/>
  <c r="G24" i="32"/>
  <c r="L25" i="31"/>
  <c r="J22" i="30"/>
  <c r="E25" i="32" l="1"/>
  <c r="I25" i="32" s="1"/>
  <c r="D26" i="32"/>
  <c r="L26" i="31"/>
  <c r="J23" i="30"/>
  <c r="G25" i="32"/>
  <c r="G29" i="31"/>
  <c r="J28" i="31"/>
  <c r="N28" i="31" s="1"/>
  <c r="J29" i="31" l="1"/>
  <c r="N29" i="31" s="1"/>
  <c r="G30" i="31"/>
  <c r="J24" i="30"/>
  <c r="G26" i="32"/>
  <c r="L27" i="31"/>
  <c r="E26" i="32"/>
  <c r="I26" i="32" s="1"/>
  <c r="D27" i="32"/>
  <c r="E27" i="32" l="1"/>
  <c r="I27" i="32" s="1"/>
  <c r="D28" i="32"/>
  <c r="G27" i="32"/>
  <c r="J25" i="30"/>
  <c r="L28" i="31"/>
  <c r="J30" i="31"/>
  <c r="N30" i="31" s="1"/>
  <c r="G31" i="31"/>
  <c r="J31" i="31" l="1"/>
  <c r="N31" i="31" s="1"/>
  <c r="G32" i="31"/>
  <c r="D29" i="32"/>
  <c r="E28" i="32"/>
  <c r="I28" i="32" s="1"/>
  <c r="L29" i="31"/>
  <c r="J26" i="30"/>
  <c r="G28" i="32"/>
  <c r="L30" i="31" l="1"/>
  <c r="J27" i="30"/>
  <c r="G29" i="32"/>
  <c r="D30" i="32"/>
  <c r="E29" i="32"/>
  <c r="I29" i="32" s="1"/>
  <c r="G33" i="31"/>
  <c r="J32" i="31"/>
  <c r="N32" i="31" s="1"/>
  <c r="G34" i="31" l="1"/>
  <c r="J33" i="31"/>
  <c r="N33" i="31" s="1"/>
  <c r="E30" i="32"/>
  <c r="I30" i="32" s="1"/>
  <c r="D31" i="32"/>
  <c r="G30" i="32"/>
  <c r="L31" i="31"/>
  <c r="J28" i="30"/>
  <c r="D32" i="32" l="1"/>
  <c r="E31" i="32"/>
  <c r="I31" i="32" s="1"/>
  <c r="G31" i="32"/>
  <c r="J29" i="30"/>
  <c r="L32" i="31"/>
  <c r="J34" i="31"/>
  <c r="N34" i="31" s="1"/>
  <c r="G35" i="31"/>
  <c r="J30" i="30" l="1"/>
  <c r="L33" i="31"/>
  <c r="G32" i="32"/>
  <c r="G36" i="31"/>
  <c r="J35" i="31"/>
  <c r="N35" i="31" s="1"/>
  <c r="D33" i="32"/>
  <c r="E32" i="32"/>
  <c r="I32" i="32" s="1"/>
  <c r="J36" i="31" l="1"/>
  <c r="N36" i="31" s="1"/>
  <c r="G37" i="31"/>
  <c r="D34" i="32"/>
  <c r="E33" i="32"/>
  <c r="I33" i="32" s="1"/>
  <c r="G33" i="32"/>
  <c r="J31" i="30"/>
  <c r="L34" i="31"/>
  <c r="G34" i="32" l="1"/>
  <c r="L35" i="31"/>
  <c r="J32" i="30"/>
  <c r="D35" i="32"/>
  <c r="E34" i="32"/>
  <c r="I34" i="32" s="1"/>
  <c r="G38" i="31"/>
  <c r="J37" i="31"/>
  <c r="N37" i="31" s="1"/>
  <c r="D36" i="32" l="1"/>
  <c r="E35" i="32"/>
  <c r="I35" i="32" s="1"/>
  <c r="G35" i="32"/>
  <c r="L36" i="31"/>
  <c r="J33" i="30"/>
  <c r="J38" i="31"/>
  <c r="N38" i="31" s="1"/>
  <c r="G39" i="31"/>
  <c r="G40" i="31" l="1"/>
  <c r="J39" i="31"/>
  <c r="N39" i="31" s="1"/>
  <c r="L37" i="31"/>
  <c r="J34" i="30"/>
  <c r="G36" i="32"/>
  <c r="E36" i="32"/>
  <c r="I36" i="32" s="1"/>
  <c r="D37" i="32"/>
  <c r="L38" i="31" l="1"/>
  <c r="J35" i="30"/>
  <c r="G37" i="32"/>
  <c r="D38" i="32"/>
  <c r="E37" i="32"/>
  <c r="I37" i="32" s="1"/>
  <c r="J40" i="31"/>
  <c r="N40" i="31" s="1"/>
  <c r="G41" i="31"/>
  <c r="E38" i="32" l="1"/>
  <c r="I38" i="32" s="1"/>
  <c r="D39" i="32"/>
  <c r="J41" i="31"/>
  <c r="N41" i="31" s="1"/>
  <c r="G42" i="31"/>
  <c r="J36" i="30"/>
  <c r="L39" i="31"/>
  <c r="G38" i="32"/>
  <c r="J42" i="31" l="1"/>
  <c r="N42" i="31" s="1"/>
  <c r="G43" i="31"/>
  <c r="D40" i="32"/>
  <c r="E39" i="32"/>
  <c r="I39" i="32" s="1"/>
  <c r="G39" i="32"/>
  <c r="L40" i="31"/>
  <c r="J37" i="30"/>
  <c r="E40" i="32" l="1"/>
  <c r="I40" i="32" s="1"/>
  <c r="D41" i="32"/>
  <c r="J43" i="31"/>
  <c r="N43" i="31" s="1"/>
  <c r="G44" i="31"/>
  <c r="L41" i="31"/>
  <c r="G40" i="32"/>
  <c r="J38" i="30"/>
  <c r="J44" i="31" l="1"/>
  <c r="N44" i="31" s="1"/>
  <c r="G45" i="31"/>
  <c r="G41" i="32"/>
  <c r="L42" i="31"/>
  <c r="J39" i="30"/>
  <c r="E41" i="32"/>
  <c r="I41" i="32" s="1"/>
  <c r="D42" i="32"/>
  <c r="D43" i="32" l="1"/>
  <c r="E42" i="32"/>
  <c r="I42" i="32" s="1"/>
  <c r="J45" i="31"/>
  <c r="N45" i="31" s="1"/>
  <c r="G46" i="31"/>
  <c r="G42" i="32"/>
  <c r="J40" i="30"/>
  <c r="L43" i="31"/>
  <c r="G47" i="31" l="1"/>
  <c r="J46" i="31"/>
  <c r="N46" i="31" s="1"/>
  <c r="G43" i="32"/>
  <c r="J41" i="30"/>
  <c r="L44" i="31"/>
  <c r="E43" i="32"/>
  <c r="I43" i="32" s="1"/>
  <c r="D44" i="32"/>
  <c r="L45" i="31" l="1"/>
  <c r="J42" i="30"/>
  <c r="G44" i="32"/>
  <c r="E44" i="32"/>
  <c r="I44" i="32" s="1"/>
  <c r="D45" i="32"/>
  <c r="J47" i="31"/>
  <c r="N47" i="31" s="1"/>
  <c r="G48" i="31"/>
  <c r="G49" i="31" l="1"/>
  <c r="J48" i="31"/>
  <c r="N48" i="31" s="1"/>
  <c r="J43" i="30"/>
  <c r="G45" i="32"/>
  <c r="L46" i="31"/>
  <c r="D46" i="32"/>
  <c r="E45" i="32"/>
  <c r="I45" i="32" s="1"/>
  <c r="D47" i="32" l="1"/>
  <c r="E46" i="32"/>
  <c r="I46" i="32" s="1"/>
  <c r="G46" i="32"/>
  <c r="J44" i="30"/>
  <c r="L47" i="31"/>
  <c r="J49" i="31"/>
  <c r="N49" i="31" s="1"/>
  <c r="G50" i="31"/>
  <c r="L48" i="31" l="1"/>
  <c r="G47" i="32"/>
  <c r="J45" i="30"/>
  <c r="J50" i="31"/>
  <c r="N50" i="31" s="1"/>
  <c r="G51" i="31"/>
  <c r="E47" i="32"/>
  <c r="I47" i="32" s="1"/>
  <c r="D48" i="32"/>
  <c r="E48" i="32" l="1"/>
  <c r="I48" i="32" s="1"/>
  <c r="D49" i="32"/>
  <c r="G48" i="32"/>
  <c r="J46" i="30"/>
  <c r="L49" i="31"/>
  <c r="G52" i="31"/>
  <c r="J51" i="31"/>
  <c r="N51" i="31" s="1"/>
  <c r="G53" i="31" l="1"/>
  <c r="J52" i="31"/>
  <c r="N52" i="31" s="1"/>
  <c r="D50" i="32"/>
  <c r="E49" i="32"/>
  <c r="I49" i="32" s="1"/>
  <c r="J47" i="30"/>
  <c r="L50" i="31"/>
  <c r="G49" i="32"/>
  <c r="D51" i="32" l="1"/>
  <c r="E50" i="32"/>
  <c r="I50" i="32" s="1"/>
  <c r="G50" i="32"/>
  <c r="J48" i="30"/>
  <c r="L51" i="31"/>
  <c r="G54" i="31"/>
  <c r="J53" i="31"/>
  <c r="N53" i="31" s="1"/>
  <c r="L52" i="31" l="1"/>
  <c r="J49" i="30"/>
  <c r="G51" i="32"/>
  <c r="G55" i="31"/>
  <c r="J54" i="31"/>
  <c r="N54" i="31" s="1"/>
  <c r="E51" i="32"/>
  <c r="I51" i="32" s="1"/>
  <c r="D52" i="32"/>
  <c r="G56" i="31" l="1"/>
  <c r="J55" i="31"/>
  <c r="N55" i="31" s="1"/>
  <c r="G52" i="32"/>
  <c r="L53" i="31"/>
  <c r="J50" i="30"/>
  <c r="D53" i="32"/>
  <c r="E52" i="32"/>
  <c r="I52" i="32" s="1"/>
  <c r="E53" i="32" l="1"/>
  <c r="I53" i="32" s="1"/>
  <c r="D54" i="32"/>
  <c r="J51" i="30"/>
  <c r="G53" i="32"/>
  <c r="L54" i="31"/>
  <c r="J56" i="31"/>
  <c r="N56" i="31" s="1"/>
  <c r="G57" i="31"/>
  <c r="J57" i="31" l="1"/>
  <c r="N57" i="31" s="1"/>
  <c r="G58" i="31"/>
  <c r="G54" i="32"/>
  <c r="L55" i="31"/>
  <c r="J52" i="30"/>
  <c r="D55" i="32"/>
  <c r="E54" i="32"/>
  <c r="I54" i="32" s="1"/>
  <c r="D56" i="32" l="1"/>
  <c r="E55" i="32"/>
  <c r="I55" i="32" s="1"/>
  <c r="G59" i="31"/>
  <c r="J58" i="31"/>
  <c r="N58" i="31" s="1"/>
  <c r="G55" i="32"/>
  <c r="J53" i="30"/>
  <c r="L56" i="31"/>
  <c r="L57" i="31" l="1"/>
  <c r="G56" i="32"/>
  <c r="J54" i="30"/>
  <c r="G60" i="31"/>
  <c r="J59" i="31"/>
  <c r="N59" i="31" s="1"/>
  <c r="E56" i="32"/>
  <c r="I56" i="32" s="1"/>
  <c r="D57" i="32"/>
  <c r="D58" i="32" l="1"/>
  <c r="E57" i="32"/>
  <c r="I57" i="32" s="1"/>
  <c r="J55" i="30"/>
  <c r="L58" i="31"/>
  <c r="G57" i="32"/>
  <c r="J60" i="31"/>
  <c r="G61" i="31"/>
  <c r="N60" i="31" l="1"/>
  <c r="J61" i="31"/>
  <c r="N63" i="31" s="1"/>
  <c r="G58" i="32"/>
  <c r="J56" i="30"/>
  <c r="L59" i="31"/>
  <c r="D59" i="32"/>
  <c r="E58" i="32"/>
  <c r="I58" i="32" l="1"/>
  <c r="D8" i="37"/>
  <c r="F8" i="37" s="1"/>
  <c r="G59" i="32"/>
  <c r="G60" i="32" s="1"/>
  <c r="L60" i="31"/>
  <c r="L61" i="31" s="1"/>
  <c r="J57" i="30"/>
  <c r="E59" i="32"/>
  <c r="D60" i="32"/>
  <c r="I59" i="32" l="1"/>
  <c r="E60" i="32"/>
  <c r="I62" i="32" l="1"/>
</calcChain>
</file>

<file path=xl/sharedStrings.xml><?xml version="1.0" encoding="utf-8"?>
<sst xmlns="http://schemas.openxmlformats.org/spreadsheetml/2006/main" count="642" uniqueCount="395">
  <si>
    <t>Notes</t>
  </si>
  <si>
    <t>Question</t>
  </si>
  <si>
    <t>Additional Notes</t>
  </si>
  <si>
    <t>Metadata / Data Quality Assessment</t>
  </si>
  <si>
    <t>Worksheet I.3 - Historical Weather Event and Impacts Information</t>
  </si>
  <si>
    <t>Event Type / Date(s):</t>
  </si>
  <si>
    <t>Event Characteristics:</t>
  </si>
  <si>
    <t>Recovery</t>
  </si>
  <si>
    <t>List any useful information relative to event recovery (e.g., time, cost, actions).</t>
  </si>
  <si>
    <t>Future Conditions</t>
  </si>
  <si>
    <t>Site Reference Information</t>
  </si>
  <si>
    <t xml:space="preserve">Site Reference Datum: </t>
  </si>
  <si>
    <t>Unit (Feet or Meters):</t>
  </si>
  <si>
    <t>Raw Data &amp; Adjustments</t>
  </si>
  <si>
    <t>Data Category (Datum or Event)</t>
  </si>
  <si>
    <t>Offset</t>
  </si>
  <si>
    <t>Source</t>
  </si>
  <si>
    <t xml:space="preserve">Current Conditions </t>
  </si>
  <si>
    <t>Worksheet I.6 - Existing Assessment Evaluation</t>
  </si>
  <si>
    <t>What outputs did the assessment generate that you think might be useful to your current purpose statement and why?*</t>
  </si>
  <si>
    <t>WS II.1 – Potential Action Alternatives</t>
  </si>
  <si>
    <t>WS I.3 – Historical Weather Event and Impacts Information</t>
  </si>
  <si>
    <t>Instructions are in red text</t>
  </si>
  <si>
    <t>Assumption(s)</t>
  </si>
  <si>
    <t>Answer(s)</t>
  </si>
  <si>
    <t>Data Type</t>
  </si>
  <si>
    <t>Worksheet I.1 - Assessment Scope</t>
  </si>
  <si>
    <t xml:space="preserve">Assessment Scope: </t>
  </si>
  <si>
    <r>
      <rPr>
        <b/>
        <sz val="11"/>
        <color indexed="8"/>
        <rFont val="Calibri"/>
        <family val="2"/>
      </rPr>
      <t>Hazard of Concern:</t>
    </r>
    <r>
      <rPr>
        <sz val="11"/>
        <color theme="1"/>
        <rFont val="Calibri"/>
        <family val="2"/>
        <scheme val="minor"/>
      </rPr>
      <t xml:space="preserve"> </t>
    </r>
  </si>
  <si>
    <t>From whom and how can you get information?</t>
  </si>
  <si>
    <t>Weather/Climate Factor:</t>
  </si>
  <si>
    <r>
      <rPr>
        <b/>
        <i/>
        <sz val="11"/>
        <color indexed="56"/>
        <rFont val="Calibri"/>
        <family val="2"/>
      </rPr>
      <t>Purpose:</t>
    </r>
    <r>
      <rPr>
        <sz val="11"/>
        <color indexed="56"/>
        <rFont val="Calibri"/>
        <family val="2"/>
      </rPr>
      <t xml:space="preserve"> Evaluate any existing impact, vulnerability or hazards assessment to determine whether it provides useful information or analysis of the focus area identified in my assessment scope. </t>
    </r>
  </si>
  <si>
    <t>Current &amp; Potential Hazards</t>
  </si>
  <si>
    <t>Current &amp; Potential Impacts Descriptions</t>
  </si>
  <si>
    <t>Impact Magnitude</t>
  </si>
  <si>
    <t>Worksheet 1.7 - Impact Description and Characterization</t>
  </si>
  <si>
    <t>WS I.6 – Existing Assessment Evaluation</t>
  </si>
  <si>
    <t>WS I.7 – Impact Description and Characterization</t>
  </si>
  <si>
    <r>
      <t xml:space="preserve">What type of information does that decision/process need?
</t>
    </r>
    <r>
      <rPr>
        <i/>
        <sz val="10"/>
        <color indexed="8"/>
        <rFont val="Calibri"/>
        <family val="2"/>
      </rPr>
      <t xml:space="preserve">Considerations: A map with flooding demarcation? A list of impacts to particular infrastructure? </t>
    </r>
  </si>
  <si>
    <t>Worksheet I.2 - Site Information Quality Assessment</t>
  </si>
  <si>
    <r>
      <rPr>
        <b/>
        <sz val="11"/>
        <color indexed="8"/>
        <rFont val="Calibri"/>
        <family val="2"/>
      </rPr>
      <t xml:space="preserve">What area / sector / asset do you wish to assess?  </t>
    </r>
    <r>
      <rPr>
        <sz val="11"/>
        <color theme="1"/>
        <rFont val="Calibri"/>
        <family val="2"/>
        <scheme val="minor"/>
      </rPr>
      <t xml:space="preserve">
</t>
    </r>
    <r>
      <rPr>
        <i/>
        <sz val="10"/>
        <color indexed="8"/>
        <rFont val="Calibri"/>
        <family val="2"/>
      </rPr>
      <t>Considerations: Entire installation? A portion of the installation? A particular sector? A particular system or asset? Does the sector/system provide or require a resource - e.g., drinking water from an aquifer or river? Electricity source?</t>
    </r>
  </si>
  <si>
    <t>Weather/Climate Phenomenon</t>
  </si>
  <si>
    <t xml:space="preserve">Step 2: Document your answers in the appropriate rows below. Handbook text will aid you in this step. </t>
  </si>
  <si>
    <t>Data Set</t>
  </si>
  <si>
    <t xml:space="preserve">Do you have this? </t>
  </si>
  <si>
    <t>Enter information that does not fall under one of the other column headings</t>
  </si>
  <si>
    <t>Plausible Future Conditions</t>
  </si>
  <si>
    <t>Reference Datum</t>
  </si>
  <si>
    <t>Data Date</t>
  </si>
  <si>
    <t>Data Source</t>
  </si>
  <si>
    <t>Step 1: Enter your answers, assumptions, and any additional helpful notes (e.g., source or date of requirement)  in the columns below.</t>
  </si>
  <si>
    <t>Future Timeslices</t>
  </si>
  <si>
    <t>Weather/Climate Phenomena</t>
  </si>
  <si>
    <t>Weather/Climate Phenomena:</t>
  </si>
  <si>
    <t>Purpose: Develop an assessment scope  to maintain focus and discipline through a complex analytical process. Document answers and assumptions to develop an assessment scope and guide preliminary research steps needed to develop a problem statement, which is the output of this stage.</t>
  </si>
  <si>
    <t>Hazard(s) of Concern:</t>
  </si>
  <si>
    <t xml:space="preserve">Enter the date (e.g., date accessed, report date, etc.) </t>
  </si>
  <si>
    <t>Enter the source of the data (e.g., name of document, author, database, etc.)</t>
  </si>
  <si>
    <t xml:space="preserve">Step 2: Document your answers in the rows below using the notes located at the bottom of the spreadsheet. </t>
  </si>
  <si>
    <t>Limitations</t>
  </si>
  <si>
    <t>Enter information relating to limitations of the data (e.g., could information be outdated? May not cover the focus area, etc.)</t>
  </si>
  <si>
    <r>
      <rPr>
        <b/>
        <i/>
        <sz val="11"/>
        <color indexed="56"/>
        <rFont val="Calibri"/>
        <family val="2"/>
      </rPr>
      <t>Purpose:</t>
    </r>
    <r>
      <rPr>
        <sz val="11"/>
        <color indexed="56"/>
        <rFont val="Calibri"/>
        <family val="2"/>
      </rPr>
      <t xml:space="preserve"> Learn about and record information regarding past events and their impacts upon the focus area identified in the assessment scope.  Historical event information may provide some sense of how susceptible or sensitive the site and its infrastructure have been and shed light on how future events may impact the focus area. This information could be helpful as you complete Worksheet I.7, but is not critical. </t>
    </r>
  </si>
  <si>
    <t xml:space="preserve">Impact Description </t>
  </si>
  <si>
    <t xml:space="preserve">Impact Magnitude </t>
  </si>
  <si>
    <t xml:space="preserve">Enter the sector / asset / area name or other identifier for which you will describe impacts, etc. </t>
  </si>
  <si>
    <t>5 - Catastrophic - Permanent damage and/or loss of infrastructure service.</t>
  </si>
  <si>
    <t>4 - Major - Extensive infrastructure damage requiring extensive repair.</t>
  </si>
  <si>
    <t>3 - Moderate - Widespread infrastructure damage and loss of service. Damage recoverable by maintenance and minor repair.</t>
  </si>
  <si>
    <t>2 - Minor - Localized infrastructure service disruption. No permanent damage.</t>
  </si>
  <si>
    <t>1 - Insignificant - No infrastructure damage.</t>
  </si>
  <si>
    <t>Information Source / Date</t>
  </si>
  <si>
    <t xml:space="preserve">Enter information source and date (e.g., date accessed, report date, etc.) </t>
  </si>
  <si>
    <r>
      <rPr>
        <b/>
        <i/>
        <sz val="11"/>
        <color indexed="56"/>
        <rFont val="Calibri"/>
        <family val="2"/>
      </rPr>
      <t>Purpose:</t>
    </r>
    <r>
      <rPr>
        <sz val="11"/>
        <color indexed="56"/>
        <rFont val="Calibri"/>
        <family val="2"/>
      </rPr>
      <t xml:space="preserve"> To identify and record which climate data are needed to delineate and evaluate the hazard of concern and weather/climate phenomena identified in the assessment scope and Worksheet I.1, and to assess the quality and type of climate data available.</t>
    </r>
  </si>
  <si>
    <t>Enter reference datum (e.g., NAVD88, MSL, MHW, MHHW, etc.); Note: this data element may not apply to all types of data</t>
  </si>
  <si>
    <r>
      <rPr>
        <b/>
        <i/>
        <sz val="11"/>
        <color indexed="56"/>
        <rFont val="Calibri"/>
        <family val="2"/>
      </rPr>
      <t>Purpose:</t>
    </r>
    <r>
      <rPr>
        <sz val="11"/>
        <color indexed="56"/>
        <rFont val="Calibri"/>
        <family val="2"/>
      </rPr>
      <t xml:space="preserve"> Confirm important site reference information (e.g., site reference datum and unit of measure) and document baseline and plausible future condition information.</t>
    </r>
  </si>
  <si>
    <t xml:space="preserve">Step 3: Document your answers in the rows and columns below using the notes located at the bottom of the spreadsheet. </t>
  </si>
  <si>
    <t>Enter this Information from Worksheet I.5</t>
  </si>
  <si>
    <t>Impacted Sector/Asset/Area Name</t>
  </si>
  <si>
    <t>Current &amp; Potential Impacts</t>
  </si>
  <si>
    <r>
      <rPr>
        <b/>
        <sz val="11"/>
        <color indexed="8"/>
        <rFont val="Calibri"/>
        <family val="2"/>
      </rPr>
      <t>What hazards do you wish to assess? (This also defines the Hazard of Concern.)</t>
    </r>
    <r>
      <rPr>
        <sz val="11"/>
        <color theme="1"/>
        <rFont val="Calibri"/>
        <family val="2"/>
        <scheme val="minor"/>
      </rPr>
      <t xml:space="preserve">
</t>
    </r>
    <r>
      <rPr>
        <i/>
        <sz val="10"/>
        <color indexed="8"/>
        <rFont val="Calibri"/>
        <family val="2"/>
      </rPr>
      <t xml:space="preserve">Considerations: Flooding? Permanent inundation? Heat stress? Erosion? Drought? </t>
    </r>
  </si>
  <si>
    <r>
      <rPr>
        <b/>
        <sz val="11"/>
        <color indexed="8"/>
        <rFont val="Calibri"/>
        <family val="2"/>
      </rPr>
      <t>What weather or climate phenomena are associated with the hazard of concern you wish to address?</t>
    </r>
    <r>
      <rPr>
        <sz val="11"/>
        <color theme="1"/>
        <rFont val="Calibri"/>
        <family val="2"/>
        <scheme val="minor"/>
      </rPr>
      <t xml:space="preserve">
</t>
    </r>
    <r>
      <rPr>
        <i/>
        <sz val="10"/>
        <color indexed="8"/>
        <rFont val="Calibri"/>
        <family val="2"/>
      </rPr>
      <t xml:space="preserve">Considerations: Sea level change? Storm surge? Changes in precipitation or temperature? Possibility of heavy or reduced precipitation events? </t>
    </r>
  </si>
  <si>
    <t>Enter the order of magnitude (i.e., 1-Insignificant, 2-Minor, 3-Moderate, 4-Major, or 5-Catastrophic) for each Sector that best describes the impacts using the definitions below (Table I.2 in Handbook)</t>
  </si>
  <si>
    <t>Worksheet I.4 - Climate Information Requirements &amp; Attributes</t>
  </si>
  <si>
    <t>Emissions Scenarios</t>
  </si>
  <si>
    <t>Spatial Resolution</t>
  </si>
  <si>
    <t>Answer</t>
  </si>
  <si>
    <t>How does this evaluation's climate data relate to your original Worksheet I.4?</t>
  </si>
  <si>
    <t>Does it address the assessment scope?</t>
  </si>
  <si>
    <t>Does it address the hazard of concern?</t>
  </si>
  <si>
    <t>Does it include data relative to the weather/climate fact of interest?</t>
  </si>
  <si>
    <t>Assessment Name / Source / Date</t>
  </si>
  <si>
    <r>
      <rPr>
        <b/>
        <i/>
        <sz val="11"/>
        <color indexed="56"/>
        <rFont val="Calibri"/>
        <family val="2"/>
      </rPr>
      <t>Purpose:</t>
    </r>
    <r>
      <rPr>
        <sz val="11"/>
        <color indexed="56"/>
        <rFont val="Calibri"/>
        <family val="2"/>
      </rPr>
      <t xml:space="preserve"> Document and describe current and future climate impacts on your focus area from multiple plausible future conditions. </t>
    </r>
  </si>
  <si>
    <t>Above/Below Indicator</t>
  </si>
  <si>
    <t>Data Converted to Reference Datum</t>
  </si>
  <si>
    <t>Enter the spatial resolution of the data, where applicable (e.g., 1 degree, 10 meter, 1 foot, etc.)</t>
  </si>
  <si>
    <t xml:space="preserve">Enter information relating to limitations of the data (e.g., is it qualitative or quantitative? etc.) </t>
  </si>
  <si>
    <t>Enter data description if known (e.g., spatial, tabular, graphic, descriptive, qualitative, quantitative, modeled, measured, etc.); if not known, enter TBD</t>
  </si>
  <si>
    <t>Important: Complete one worksheet for each type of past event (or representative past event) 
Step 1: Complete the next 3 rows: 
- Hazard(s) of Concern: transfer information from Worksheet I.1
- Event Type/Date: List event type (e.g., snow, wind, flooding due to storm surge, heavy precipitation event, drought, etc.) and date(s) of occurrence; list information source. 
- Event Characteristics - List all characteristics you think would be useful to know about the event and its impacts - e.g., duration of event, height of storm surge, number of inches of precipitation. List information source.</t>
  </si>
  <si>
    <t>Enter data description (e.g., values, spatial, graphic, qualitative, quantitative, modeled, measured, etc.); if not known, enter TBD</t>
  </si>
  <si>
    <t>Data entry fields are highlighted in blush</t>
  </si>
  <si>
    <t>Stage I – Establish Scope and Characterize Impacts</t>
  </si>
  <si>
    <t>WS I.1 – Assessment Scope</t>
  </si>
  <si>
    <t>WS I.2 – Site Information Quality Assessment</t>
  </si>
  <si>
    <t>WS I.4 – Climate Information Requirements and Attributes</t>
  </si>
  <si>
    <t>Stage III – Calculate Benefits and Costs Benefits of Action Alternatives</t>
  </si>
  <si>
    <t>WS III.2 – Cost Effectiveness Analysis</t>
  </si>
  <si>
    <t>WS III.3 – Benefits</t>
  </si>
  <si>
    <t>Stage IV – Assemble Portfolio of Action Alternatives</t>
  </si>
  <si>
    <t>WS IV.1 – Portfolio Summary</t>
  </si>
  <si>
    <t>Worksheet I.4 - Climate Information Requirements and Attributes</t>
  </si>
  <si>
    <t>Column E - Characterization of Strategic Approach to Decision Uncertainty</t>
  </si>
  <si>
    <t>Column D - Appropriateness</t>
  </si>
  <si>
    <t>Column C - Feasibility</t>
  </si>
  <si>
    <t>Column B - Benefits &amp; Limitations</t>
  </si>
  <si>
    <t>Column A - Action Alternatives</t>
  </si>
  <si>
    <t>Non-facilities Approaches</t>
  </si>
  <si>
    <t>Facilities Approaches</t>
  </si>
  <si>
    <t>Natural and Nature-based Approaches</t>
  </si>
  <si>
    <t xml:space="preserve"> </t>
  </si>
  <si>
    <t>Structural Approaches</t>
  </si>
  <si>
    <t>Reduced Time Horizon</t>
  </si>
  <si>
    <t>Safety Margin</t>
  </si>
  <si>
    <t>Reversible Flexible</t>
  </si>
  <si>
    <t>No Regrets</t>
  </si>
  <si>
    <t>Benefits</t>
  </si>
  <si>
    <t>Description</t>
  </si>
  <si>
    <t>Alt ID #</t>
  </si>
  <si>
    <t xml:space="preserve">Step 2: Document your answers in the rows and columns below using the notes located at the bottom of the spreadsheet. </t>
  </si>
  <si>
    <t>Problem Statement</t>
  </si>
  <si>
    <t>Enter your assumptions</t>
  </si>
  <si>
    <t>Assumption</t>
  </si>
  <si>
    <t>Calculate cumulative present value for each replacement/renewal cost</t>
  </si>
  <si>
    <t>Cumulative Present Value</t>
  </si>
  <si>
    <t>N=</t>
  </si>
  <si>
    <t>Enter frequency that O&amp;M costs would occur (e.g., annual, weekly, etc.)</t>
  </si>
  <si>
    <t>Periodic Frequency</t>
  </si>
  <si>
    <t xml:space="preserve">Enter brief action alternative descriptor and periodic activity that should occur </t>
  </si>
  <si>
    <t xml:space="preserve">Item Description </t>
  </si>
  <si>
    <t>Enter alternative number from WS II.1</t>
  </si>
  <si>
    <t>PERIODIC REPLACEMENT/RENEWAL COSTS</t>
  </si>
  <si>
    <t>Enter your O&amp;M cost assumptions</t>
  </si>
  <si>
    <t>If you anticipate combining several action alternatives together, you may find it useful to understand the relative size and share of  total annual O&amp;M costs per each alternative.</t>
  </si>
  <si>
    <t>% of Total</t>
  </si>
  <si>
    <t>Calculate cumulative present value for each O&amp;M cost</t>
  </si>
  <si>
    <t xml:space="preserve">Enter a nominal annual cost </t>
  </si>
  <si>
    <t>Nominal Annual Amt</t>
  </si>
  <si>
    <t>Enter number of years for the alternative's useful life.  Enter number of O&amp;M costs occurrences you anticipate.</t>
  </si>
  <si>
    <t>Frequency</t>
  </si>
  <si>
    <t>Enter brief action alternative descriptor</t>
  </si>
  <si>
    <t>ANNUAL OPERATIONAL &amp; MAINTENANCE (O&amp;M) COSTS</t>
  </si>
  <si>
    <t>Construction Schedule / % Completion by Year</t>
  </si>
  <si>
    <t>Sum the Estimated and Contingency Amounts</t>
  </si>
  <si>
    <t>Total Cost</t>
  </si>
  <si>
    <t>Calculate contingency amount</t>
  </si>
  <si>
    <t>Contingency Amount ($)</t>
  </si>
  <si>
    <t>Enter contingency %</t>
  </si>
  <si>
    <t>Contingency %</t>
  </si>
  <si>
    <t>Calculate estimated amount (quantity x unit cost)</t>
  </si>
  <si>
    <t>Estimated Amount</t>
  </si>
  <si>
    <t>Unit Cost</t>
  </si>
  <si>
    <t>Enter appropriate unit for that material or input (e.g., EA, CY, etc.)</t>
  </si>
  <si>
    <t>Units</t>
  </si>
  <si>
    <t>Enter quantity of material or input</t>
  </si>
  <si>
    <t>Quantity</t>
  </si>
  <si>
    <t>Enter brief action alternative descriptor and list  the materials and inputs that comprise capital costs</t>
  </si>
  <si>
    <t>CAPITAL COSTS</t>
  </si>
  <si>
    <t xml:space="preserve">  Subtotal:</t>
  </si>
  <si>
    <t>Periodic Amount</t>
  </si>
  <si>
    <t xml:space="preserve">N= </t>
  </si>
  <si>
    <t>Item Description</t>
  </si>
  <si>
    <t>% of Total:</t>
  </si>
  <si>
    <t>Nominal Annual Amt.</t>
  </si>
  <si>
    <t>Total Capital Costs:</t>
  </si>
  <si>
    <t>materials input 2 etc..</t>
  </si>
  <si>
    <t>material input 2</t>
  </si>
  <si>
    <t>material input 1</t>
  </si>
  <si>
    <t xml:space="preserve">  topsoil/seed</t>
  </si>
  <si>
    <t xml:space="preserve">  reinforced concrete</t>
  </si>
  <si>
    <t xml:space="preserve">  gravel bedding</t>
  </si>
  <si>
    <t xml:space="preserve">  concrete</t>
  </si>
  <si>
    <t xml:space="preserve">  compacted fill</t>
  </si>
  <si>
    <t xml:space="preserve">  excavation</t>
  </si>
  <si>
    <t>Yr t</t>
  </si>
  <si>
    <t>…..</t>
  </si>
  <si>
    <t>Yr 3</t>
  </si>
  <si>
    <t>Yr 2</t>
  </si>
  <si>
    <t>Yr 1</t>
  </si>
  <si>
    <t xml:space="preserve">Document your answers in the rows and columns below using the notes located at the bottom of the spreadsheet. </t>
  </si>
  <si>
    <r>
      <rPr>
        <b/>
        <i/>
        <sz val="11"/>
        <color indexed="56"/>
        <rFont val="Calibri"/>
        <family val="2"/>
      </rPr>
      <t>Purpose:</t>
    </r>
    <r>
      <rPr>
        <sz val="11"/>
        <color indexed="56"/>
        <rFont val="Calibri"/>
        <family val="2"/>
      </rPr>
      <t xml:space="preserve"> Develop conceptual costs for action alternatives. You will use the non-monetized benefits identified in Worksheet I.1 as performance metrics, and estimate and assemble life cycle costs for each action alternative.</t>
    </r>
  </si>
  <si>
    <t>Figure III.1: Cost Effectiveness Analysis of Preliminary Alternatives</t>
  </si>
  <si>
    <t>Enter appropriate notes</t>
  </si>
  <si>
    <t>Calculate and enter the cost per unit (NPV life cycle costs divided by performance metric)</t>
  </si>
  <si>
    <t>Cost per Unit</t>
  </si>
  <si>
    <t>NPV Life Cycle Costs of Action Alternative</t>
  </si>
  <si>
    <t>Alternative Description</t>
  </si>
  <si>
    <t>*Performance metric unit</t>
  </si>
  <si>
    <t xml:space="preserve">  substrates etc..</t>
  </si>
  <si>
    <t>NPV Life Cycle Costs
of Action Alternative</t>
  </si>
  <si>
    <r>
      <rPr>
        <b/>
        <i/>
        <sz val="11"/>
        <color indexed="56"/>
        <rFont val="Calibri"/>
        <family val="2"/>
      </rPr>
      <t>Purpose:</t>
    </r>
    <r>
      <rPr>
        <sz val="11"/>
        <color indexed="56"/>
        <rFont val="Calibri"/>
        <family val="2"/>
      </rPr>
      <t xml:space="preserve"> Conduct a preliminary screening of your list of action alternatives by applying cost effectiveness analysis, using information from Worksheets II.1 and III.1. Using this type of analysis before a full benefit cost analysis can inform an objective decision making process. </t>
    </r>
  </si>
  <si>
    <t>VI. Total Benefits</t>
  </si>
  <si>
    <t>Placeholder: could potentially be value of displacement costs, emergency costs, injuries etc.</t>
  </si>
  <si>
    <t xml:space="preserve">  Other</t>
  </si>
  <si>
    <t>Take product of critical infrastructure value x Annual Probability of occurrence (1%)</t>
  </si>
  <si>
    <t xml:space="preserve">  Critical Infrastructure</t>
  </si>
  <si>
    <t>Enter a $ value or apply some vehicle assumptions x Annual Probability of occurrence (1%)</t>
  </si>
  <si>
    <t xml:space="preserve">  Vehicles</t>
  </si>
  <si>
    <t>Enter a $ value or use a building contents damage factor (in this case, 25%) and multiply versus Column (a) values</t>
  </si>
  <si>
    <t xml:space="preserve">  Building Contents</t>
  </si>
  <si>
    <t>Take product of Bldg sq. ft. x BRV x % of structure damaged x Annual Probability of occurrence (1%). Insert value every 5 yrs. Increase % of  structural damage by 1% every 6 yrs (SLR). Spreadsheet calculates other years automatically.</t>
  </si>
  <si>
    <t xml:space="preserve">  Structures</t>
  </si>
  <si>
    <t>Start with '0' and include the "N" value from WS III.1</t>
  </si>
  <si>
    <t>Year #</t>
  </si>
  <si>
    <t>Enter first year of alternative implementation from WS III.1</t>
  </si>
  <si>
    <t>Year</t>
  </si>
  <si>
    <t xml:space="preserve">   Estimated total value of damage, (obtain from Study X).</t>
  </si>
  <si>
    <t>Critical Infrastructure Assumption:</t>
  </si>
  <si>
    <t xml:space="preserve">   Percent of vehicle damaged</t>
  </si>
  <si>
    <t xml:space="preserve">  Value per vehicle</t>
  </si>
  <si>
    <t xml:space="preserve">  No. of vehicles inundated:</t>
  </si>
  <si>
    <t>Vehicle Assumptions:</t>
  </si>
  <si>
    <t xml:space="preserve"> (based on applying Tool X)</t>
  </si>
  <si>
    <t>Contents works out to be 25% of structure BRV:</t>
  </si>
  <si>
    <t xml:space="preserve">   Value of Regulating Services: Hurricane Hazard Risk Reduction ($/ac)</t>
  </si>
  <si>
    <t xml:space="preserve">   Value of Supporting Services: New Habitat ($/acre)</t>
  </si>
  <si>
    <t>Ecosystem Service Acres Created:</t>
  </si>
  <si>
    <t>Discount Rate:</t>
  </si>
  <si>
    <t>Return period</t>
  </si>
  <si>
    <t>SLR accretion rate (increment to DDF)</t>
  </si>
  <si>
    <t>Percent of structure damaged at this flood level (USACE Depth Damage Functions (DDF)) (adjusted over time)</t>
  </si>
  <si>
    <t>Weighted Average Cost/sq.ft. BRV</t>
  </si>
  <si>
    <t>Buildings at risk/sq. ft.</t>
  </si>
  <si>
    <t>Parameters</t>
  </si>
  <si>
    <t>Notional Installation Hypothetical  Data ↓</t>
  </si>
  <si>
    <t>This box shows the assumptions and parameters used to develop benefit estimates.</t>
  </si>
  <si>
    <t>Year Number</t>
  </si>
  <si>
    <r>
      <rPr>
        <b/>
        <i/>
        <sz val="11"/>
        <color indexed="56"/>
        <rFont val="Calibri"/>
        <family val="2"/>
      </rPr>
      <t>Purpose:</t>
    </r>
    <r>
      <rPr>
        <sz val="11"/>
        <color indexed="56"/>
        <rFont val="Calibri"/>
        <family val="2"/>
      </rPr>
      <t xml:space="preserve"> Record and transfer the monetary values for the direct, indirect, and cumulative benefits of each action alternative under consideration. </t>
    </r>
  </si>
  <si>
    <t>Internal Rate of Return (IRR)</t>
  </si>
  <si>
    <t>Benefit Cost Ratio: BCR</t>
  </si>
  <si>
    <t>Cumulative Present Values</t>
  </si>
  <si>
    <t>Subtract Total Costs from Total Monetized Benefits</t>
  </si>
  <si>
    <t>Total Monetized Benefits less Total Costs</t>
  </si>
  <si>
    <t>Life Cycle Costs</t>
  </si>
  <si>
    <t>Cumulative Present Values:</t>
  </si>
  <si>
    <t>Total Monetized Benefits</t>
  </si>
  <si>
    <t>Total Costs</t>
  </si>
  <si>
    <t>III. Renewal , Replacement Costs (various years )</t>
  </si>
  <si>
    <t xml:space="preserve"> II. Annual O&amp;M</t>
  </si>
  <si>
    <t xml:space="preserve">  I. Capital Costs</t>
  </si>
  <si>
    <t>Life Cycle Costs: (constant dollars)</t>
  </si>
  <si>
    <t xml:space="preserve">Step 2. Document your answers in the rows and columns below using the notes located at the bottom of the spreadsheet. </t>
  </si>
  <si>
    <r>
      <t xml:space="preserve">Discount Rate, </t>
    </r>
    <r>
      <rPr>
        <b/>
        <i/>
        <sz val="11"/>
        <color indexed="8"/>
        <rFont val="Calibri"/>
        <family val="2"/>
      </rPr>
      <t>i</t>
    </r>
    <r>
      <rPr>
        <b/>
        <sz val="11"/>
        <color indexed="8"/>
        <rFont val="Calibri"/>
        <family val="2"/>
      </rPr>
      <t xml:space="preserve"> = </t>
    </r>
  </si>
  <si>
    <t>Action Alternative:</t>
  </si>
  <si>
    <t>Step 1. Enter your Action Alternative descriptor or title. Enter the Discount Rate.</t>
  </si>
  <si>
    <t>Worksheet III.4 - Benefit Cost Ratio and Net Present Value</t>
  </si>
  <si>
    <t>Column F - Risk Approach</t>
  </si>
  <si>
    <t xml:space="preserve">   Pivot Points and Data Gaps</t>
  </si>
  <si>
    <t xml:space="preserve">   Funding Constraints</t>
  </si>
  <si>
    <t xml:space="preserve">   External Events</t>
  </si>
  <si>
    <t>Column D - Key Future Variables</t>
  </si>
  <si>
    <t>Column C - Non-Monetized Benefits &amp; Limitations</t>
  </si>
  <si>
    <t>Column B - Key Metrics</t>
  </si>
  <si>
    <t>Column A - Action Alternative Description &amp; Key Benefits</t>
  </si>
  <si>
    <t>Pivot Points and Data Gaps</t>
  </si>
  <si>
    <t>Funding Constraints</t>
  </si>
  <si>
    <t>External Events</t>
  </si>
  <si>
    <t xml:space="preserve"> Non-monetized Limitations  (Disbenefits)</t>
  </si>
  <si>
    <t xml:space="preserve">Non-monetized Benefits  </t>
  </si>
  <si>
    <t>Benefit Cost Ratio</t>
  </si>
  <si>
    <t>Total Monetized Benefits Less Costs (Net Present Value)</t>
  </si>
  <si>
    <t>Total Life Cycle Costs</t>
  </si>
  <si>
    <t xml:space="preserve">Key Benefits
</t>
  </si>
  <si>
    <t>Action Alternative Description</t>
  </si>
  <si>
    <r>
      <t xml:space="preserve">Column F - Risk Approach Type
</t>
    </r>
    <r>
      <rPr>
        <sz val="10"/>
        <rFont val="Calibri"/>
        <family val="2"/>
      </rPr>
      <t>• Assume Risk
• Transfer or Share Risk
• Control Risk
• Avoid Risk</t>
    </r>
  </si>
  <si>
    <t>Worksheet III.2 - Cost Effectiveness Analysis</t>
  </si>
  <si>
    <t>Worksheet III.3 - Benefits</t>
  </si>
  <si>
    <r>
      <rPr>
        <b/>
        <i/>
        <sz val="11"/>
        <color indexed="56"/>
        <rFont val="Calibri"/>
        <family val="2"/>
      </rPr>
      <t>Purpose:</t>
    </r>
    <r>
      <rPr>
        <sz val="11"/>
        <color indexed="56"/>
        <rFont val="Calibri"/>
        <family val="2"/>
      </rPr>
      <t xml:space="preserve"> Assemble and screen a list of potential action alternatives that are feasible and appropriate for your installation.</t>
    </r>
  </si>
  <si>
    <t>Worksheet III.1 - Life Cycle Cost Analysis</t>
  </si>
  <si>
    <t>WS III.1 – Life Cycle Cost Analysis</t>
  </si>
  <si>
    <t xml:space="preserve">Weather/Climate Phenomena: </t>
  </si>
  <si>
    <r>
      <rPr>
        <b/>
        <sz val="11"/>
        <color indexed="8"/>
        <rFont val="Calibri"/>
        <family val="2"/>
      </rPr>
      <t>Assessment Scope:</t>
    </r>
    <r>
      <rPr>
        <sz val="11"/>
        <color theme="1"/>
        <rFont val="Calibri"/>
        <family val="2"/>
        <scheme val="minor"/>
      </rPr>
      <t xml:space="preserve">  </t>
    </r>
  </si>
  <si>
    <t xml:space="preserve">Hazard(s) of Concern:  </t>
  </si>
  <si>
    <t>WS III.4 – Benefit Cost Ratio and Net Present Value (Single Action Alternative)</t>
  </si>
  <si>
    <t>Worksheet Overview</t>
  </si>
  <si>
    <t>Step 3:  Document the offset values that are necessary to ensure that your data is relative to your preferred reference datum.</t>
  </si>
  <si>
    <t>Step 1: Document the problem statement you generated at the conclusion of Stage I. You may choose to separate out gradual events (e.g., sea level change) from extreme events (e.g. storm surge).</t>
  </si>
  <si>
    <t>Data Needed</t>
  </si>
  <si>
    <t>Column E - Characterization of Strategic Approach to Decisions under Uncertainty</t>
  </si>
  <si>
    <t>List the main benefits and limitations of each action alternative. Document the size of the area protected.  Strive to use the same units (SF, acres) so alternatives can be compared during the Cost Effectiveness Analysis (CEA) in Stage III.</t>
  </si>
  <si>
    <t>Worksheet II.1 - Potential Action Alternatives</t>
  </si>
  <si>
    <t>Worksheet IV.1 -  Portfolio Summary</t>
  </si>
  <si>
    <r>
      <t xml:space="preserve">Column E - Strategic Approach to Decisions under Uncertainty
</t>
    </r>
    <r>
      <rPr>
        <sz val="10"/>
        <color indexed="8"/>
        <rFont val="Calibri"/>
        <family val="2"/>
      </rPr>
      <t>• No-regrets strategies
• Reversible and flexible strategies
• Safety margin strategies
• Reduced time-horizon strategies</t>
    </r>
  </si>
  <si>
    <t>Limitations (Disbenefits)</t>
  </si>
  <si>
    <t xml:space="preserve">Worksheet I.5 - Current and Plausible Future Conditions </t>
  </si>
  <si>
    <t xml:space="preserve">WS I.5 – Current and Plausible Future Conditions </t>
  </si>
  <si>
    <t>Worksheet III.4 - Benefit Cost Ratio and Net Present Value (Grouping Strategy)</t>
  </si>
  <si>
    <t>Worksheet III.4 - Benefit Cost Ratio and Net Present Value (Single Action Alternative)</t>
  </si>
  <si>
    <r>
      <rPr>
        <b/>
        <i/>
        <sz val="11"/>
        <color indexed="56"/>
        <rFont val="Calibri"/>
        <family val="2"/>
      </rPr>
      <t>Purpose:</t>
    </r>
    <r>
      <rPr>
        <sz val="11"/>
        <color indexed="56"/>
        <rFont val="Calibri"/>
        <family val="2"/>
      </rPr>
      <t xml:space="preserve"> Use this worksheet to bring together costs and benefits to calculate BCR and NPV. This sheet could be used to evaluate a single action alternative.</t>
    </r>
  </si>
  <si>
    <r>
      <rPr>
        <b/>
        <i/>
        <sz val="11"/>
        <color indexed="56"/>
        <rFont val="Calibri"/>
        <family val="2"/>
      </rPr>
      <t>Purpose:</t>
    </r>
    <r>
      <rPr>
        <sz val="11"/>
        <color indexed="56"/>
        <rFont val="Calibri"/>
        <family val="2"/>
      </rPr>
      <t xml:space="preserve"> Use this worksheet to bring together costs and benefits to calculate BCR and NPV. This sheet could be used to evaluate a combined action alternative approach.</t>
    </r>
  </si>
  <si>
    <t>WS III.4 – Benefit Cost Ratio and Net Present Value (Grouping Strategy)</t>
  </si>
  <si>
    <t>Enter the spatial resolution (e.g., measure of the accuracy or detail) of the data</t>
  </si>
  <si>
    <t>Name:</t>
  </si>
  <si>
    <t xml:space="preserve">Last Update Date: </t>
  </si>
  <si>
    <t>Enter text describing the impact of the event on the sector or asset. Include information regarding critical thresholds (tipping points) at which damage to particular structure/assets occurred (e.g., finished floor height or height of building entry points through which water could penetrate; road height). Include specifics when known (e.g., building #s, linear feet, cubic feet, etc.)</t>
  </si>
  <si>
    <t xml:space="preserve">Enter Yes or No depending upon whether this data set is already available. If your answer if "no," you have documented what you need and can update this worksheet later when the data is obtained. </t>
  </si>
  <si>
    <t>Baseline Year</t>
  </si>
  <si>
    <t>Future Climate Scenarios or Weather Events</t>
  </si>
  <si>
    <t xml:space="preserve">Enter Baseline Year for your data (e.g., center year of a baseline period of time, such as a tidal epoch if associated with sea level change) </t>
  </si>
  <si>
    <t>Enter the emission scenario(s) used to generate the data (e.g., SRES B1, RCP 2.6, RCP 8.5, etc.). Note: this data element is relevant only to Future Conditions.</t>
  </si>
  <si>
    <t>Enter the number and dates of available timeslices. Note: this data element is relevant only to Future Conditions.</t>
  </si>
  <si>
    <t>Enter the number and names of available scenarios (e.g., global/regional scenarios) or events (e.g. 1% or 20% annual chance event). Note: this data element is relevant only to Future Conditions.</t>
  </si>
  <si>
    <t>Step 2:  Document your site reference datum and what unit of measure (feet or meters) you will use.</t>
  </si>
  <si>
    <t xml:space="preserve">Step 4:  Document your answers in the rows below using the notes located at the bottom of the spreadsheet. </t>
  </si>
  <si>
    <t>Current / Future Condition Parameters</t>
  </si>
  <si>
    <t>Information Source</t>
  </si>
  <si>
    <t>Data</t>
  </si>
  <si>
    <t>Data Conversion Notes:</t>
  </si>
  <si>
    <t>Notes (In the order they should be performed; not in the order they appear in Column A)</t>
  </si>
  <si>
    <t xml:space="preserve">Information Source </t>
  </si>
  <si>
    <t>Enter the name of your information source below the title cell (from Worksheet I.4)</t>
  </si>
  <si>
    <t xml:space="preserve">Data </t>
  </si>
  <si>
    <t>Data Converted to Reference</t>
  </si>
  <si>
    <t>Perform calculations if necessary due to offsets and place those values in this row. Refer to Appendix C, Section 3 for discussion about how to align projection data to a common reference datum.</t>
  </si>
  <si>
    <t>Data Conversion Notes</t>
  </si>
  <si>
    <r>
      <t xml:space="preserve">*Notes. Things to consider - Did the assessment: 
- </t>
    </r>
    <r>
      <rPr>
        <sz val="11"/>
        <color rgb="FFC00000"/>
        <rFont val="Calibri"/>
        <family val="2"/>
      </rPr>
      <t>Provide preliminary prioritized inventory and maps of impacted assets, systems and functions? 
- Indicate what assets are at risk from projected climate change? What types of climate variables? 
- Update constraints maps or flood hazard areas? 
- Assess exposure of assets within new Flood Hazard Areas?  
- Identify internal and external interdependence and interconnectivity of systems and functions? 
- Identify potential Master Plan changes/trends through the selected climate timeslices? 
- Identify common risk exposure among community and Installation (current and future milestone years)?</t>
    </r>
    <r>
      <rPr>
        <b/>
        <sz val="11"/>
        <color rgb="FFC00000"/>
        <rFont val="Calibri"/>
        <family val="2"/>
      </rPr>
      <t xml:space="preserve">
</t>
    </r>
  </si>
  <si>
    <t xml:space="preserve">Step 2: Answer the questions below. Refer to the Notes located at the bottom of the spreadsheet for the last question. </t>
  </si>
  <si>
    <t>Current Conditions</t>
  </si>
  <si>
    <t xml:space="preserve">Step 1: Complete the next 3 rows using information from Worksheet I.2. </t>
  </si>
  <si>
    <t>Step 2:  Document your site reference datum and what unit of measure (feet of meters) you are using from Worksheet I.5.</t>
  </si>
  <si>
    <t xml:space="preserve">Current / Future Condition Parameters </t>
  </si>
  <si>
    <t>Use the generated maps and consultation with subject matter experts to identify and enter the hazard associated with each Current or Plausible Future Condition (e.g., flooding, debris, erosion, permanent inundation, etc.) Remember a hazard is how we experience the weather or climate phenomenon. For example, we may experience flooding due to storm surge (a weather phenomenon) or via climate phenomena such as permanent inundation due to sea level change or flooding due to changes in precipitation patterns that yield heavier rainfall events.</t>
  </si>
  <si>
    <t>Enter descriptions of the current impacts (e.g., from Worksheet I. 3) under Current Conditions heading and potential future impacts (e.g., based upon your analyses) under the Plausible Future Conditions headings). Enter as much specificity as you can (e.g., # of buildings, linear feet of road, etc.)</t>
  </si>
  <si>
    <t>Enter your list of action alternatives.  Assign each an Alt ID# and provide a brief description of adaptation measures that would address the impacts identified for one or all sectors. It is expected you will include multiple action alternatives that achieve the same effect. This worksheet is the opportunity to list all possibilities.</t>
  </si>
  <si>
    <t>Column B - Benefits &amp; Limitations (Disbenefits)</t>
  </si>
  <si>
    <t>Performance Metric* (xxx)</t>
  </si>
  <si>
    <t>Enter the common performance metric you have chosen for the your action alternatives. You may choose to place the performance metric acronym (e.g., SF) in the Performance Metric column header</t>
  </si>
  <si>
    <r>
      <t xml:space="preserve">What decision / process / plan do you wish to inform? 
</t>
    </r>
    <r>
      <rPr>
        <i/>
        <sz val="10"/>
        <color indexed="8"/>
        <rFont val="Calibri"/>
        <family val="2"/>
      </rPr>
      <t>Considerations: Did someone direct you to complete the study for a particular purpose? An investment decision? A risk management plan? Installation development planning process? A natural resource management plan? A constraints map?</t>
    </r>
  </si>
  <si>
    <r>
      <t xml:space="preserve">Over what timeframe do you wish to assess impacts, in addition to the current condition?
</t>
    </r>
    <r>
      <rPr>
        <i/>
        <sz val="10"/>
        <color indexed="8"/>
        <rFont val="Calibri"/>
        <family val="2"/>
      </rPr>
      <t>Considerations: How far into the future is your current or planned sector, system or asset expected to perform?</t>
    </r>
  </si>
  <si>
    <r>
      <t xml:space="preserve">Is there any additional direction or criteria that should be included in your assumptions?
</t>
    </r>
    <r>
      <rPr>
        <i/>
        <sz val="10"/>
        <color indexed="8"/>
        <rFont val="Calibri"/>
        <family val="2"/>
      </rPr>
      <t xml:space="preserve">Considerations: Were you provided a particular schedule for completion? </t>
    </r>
  </si>
  <si>
    <r>
      <rPr>
        <b/>
        <i/>
        <sz val="11"/>
        <color indexed="56"/>
        <rFont val="Calibri"/>
        <family val="2"/>
      </rPr>
      <t>Purpose:</t>
    </r>
    <r>
      <rPr>
        <sz val="11"/>
        <color indexed="56"/>
        <rFont val="Calibri"/>
        <family val="2"/>
      </rPr>
      <t xml:space="preserve">To identify and assess necessary datasets, information, and expertise to evaluate impacts on the focus area established during your assessment scope development. This information will help you prepare Worksheets I.3 and Worksheet I.7. </t>
    </r>
  </si>
  <si>
    <t>Enter the data set (one in each row) you believe would be useful to evaluate the impacts noted in the assessment scope</t>
  </si>
  <si>
    <t>Enter Yes or No depending upon whether this data set is already available</t>
  </si>
  <si>
    <t>Under both Current Conditions and Future Conditions, enter a new row for each weather/climate phenomena you identified</t>
  </si>
  <si>
    <t xml:space="preserve">Note: You may decide to complete more than one Worksheet I.7. You may find it useful to address one infrastructure category, sector, asset or area per sheet. You may decide you wish to have only one timeframe per sheet. You may wish to address different types of hazards and associated climate phenomena on the same sheet (e.g., flooding and temperature changes). You can make modifications to this sheet for your use. </t>
  </si>
  <si>
    <t xml:space="preserve">Apply the estimated construction schedule, and enter appropriate column headers with Yr # and % completion by year. These are initial costs or upfront capital expenditures. Subtotal row should calculate the subtotaled cost by %.  </t>
  </si>
  <si>
    <t xml:space="preserve">Performance Metric </t>
  </si>
  <si>
    <t>Calculate and enter the Net Present Value (NPV) Life Cycle Costs of the action alternative life cycle costs found in WS III.1 LCCA</t>
  </si>
  <si>
    <t>I. Resilience Benefit Values</t>
  </si>
  <si>
    <t>II. Economic Revitalization Benefit Values</t>
  </si>
  <si>
    <t>III.  Installation / Community Benefit Values</t>
  </si>
  <si>
    <t>IV. Environmental / Ecosystem Benefit Values</t>
  </si>
  <si>
    <t>V. Other Benefits / Intangibles Values</t>
  </si>
  <si>
    <t>I. Resilience Benefit Values (Avoided Damages to):</t>
  </si>
  <si>
    <t>Sum value of each row</t>
  </si>
  <si>
    <t>The formula for the benefit cost ratio is shown below</t>
  </si>
  <si>
    <t>Net Present Value (NPV)</t>
  </si>
  <si>
    <t>Transfer the appropriate values from WS III.1. If helpful, add columns with further detail about the particular costs. Sum the rows to calculate Total Costs.</t>
  </si>
  <si>
    <t>Transfer the appropriate values from WS III.3 or from other spreadsheet or monetization tool you have used to calculate benefit values.  Sum the rows to calculate Total Monetized Benefits.</t>
  </si>
  <si>
    <t>Calculate BCR (Total Monetized Benefits divided by Total Costs)</t>
  </si>
  <si>
    <t>Calculate IRR [The rate that renders the present value of the cost stream (future annual costs) equal to the present value of the benefits stream (future annual benefits)]</t>
  </si>
  <si>
    <t>Column C - Non-Monetized Benefits &amp; 
Limitations (Disbenefits)</t>
  </si>
  <si>
    <t>Column E - Strategic Approach to Decision under Uncertainty</t>
  </si>
  <si>
    <r>
      <t xml:space="preserve">Step 1: Document your answers from Worksheet I.1 in the 3 rows below. Remember to focus on the answers and assumptions you recorded in answer to the question - </t>
    </r>
    <r>
      <rPr>
        <b/>
        <i/>
        <sz val="11"/>
        <color rgb="FFC00000"/>
        <rFont val="Calibri"/>
        <family val="2"/>
      </rPr>
      <t>What type of information does that decision/process need?</t>
    </r>
    <r>
      <rPr>
        <b/>
        <sz val="11"/>
        <color rgb="FFC00000"/>
        <rFont val="Calibri"/>
        <family val="2"/>
      </rPr>
      <t xml:space="preserve"> in Worksheet I.1.</t>
    </r>
  </si>
  <si>
    <t>Describe how you might get this information and from whom. Note how long it might take and whether a formal procurement might be necessary</t>
  </si>
  <si>
    <t>Enter the values for your chosen timeslices and scenarios for each weather/climate phenomena</t>
  </si>
  <si>
    <t>Enter the parameters of your evaluation in the cells to the right (e.g., year and  data name for Current Conditions; the chosen timeslices and climate scenarios for the Plausible Future Conditions). Enter the weather/climate phenomena under each set of timeslices and climate scenarios</t>
  </si>
  <si>
    <t>You may wish to document what conversion took place in this row</t>
  </si>
  <si>
    <t>Enter the sector / asset / area name or other identifier for which you will describe impacts in the rows below the title cell</t>
  </si>
  <si>
    <t>Enter the order of magnitude (i.e., 1-Insignificant, 2-Minor, 3-Moderate, 4-Major, or 5-Catastrophic) that best describes the impacts for each Sector using the definitions below (Table 1.2 in Handbook).  Carryover magnitude information for Current Condition from Worksheet 1.3</t>
  </si>
  <si>
    <t>Document whether potential action alternative is feasible or not; provide a brief reason why an action alternative is currently NOT feasible</t>
  </si>
  <si>
    <t>Document whether potential action alternative is appropriate or not; provide a brief reason why an action alternative is currently NOT appropriate</t>
  </si>
  <si>
    <t>Indicate which strategy type(s) the action alternative represents</t>
  </si>
  <si>
    <t>Enter unit cost for that material or input. Source unit costs from feasibility studies, preliminary engineering design studies/concept costs or use parametric costing tools such as R.S. Means</t>
  </si>
  <si>
    <t>Enter number of years for the alternative's useful life. Enter number of replacement/renewal costs occurrences you anticipate over the life of the alternative</t>
  </si>
  <si>
    <t xml:space="preserve">Step 1. Transfer the monetized benefits for each year from the output from one of the Monetization tools you have applied. The benefits categories below are those that have been monetized. Be advised that you may not be able to monetize all of these category groupings in this phase; in Stage IV you will be able to document non-monetized benefits. You may choose to complete more than one worksheet so that you can back up your detailed analyses with more specific input worksheets or dependent data and information. The Notional Installation Hypothetical Data table is an example of how you can capture your assumptions and data. You can also set up calculations in the Benefits columns themselves, if useful.  </t>
  </si>
  <si>
    <t>Enter a $ value or use a calculation similar to one in Notional Installation Hypothetical Data table</t>
  </si>
  <si>
    <t xml:space="preserve">Enter a $ value or use a calculation similar to one in Notional Installation Hypothetical Data table </t>
  </si>
  <si>
    <t>The net present value formula (referencing the discount rate) should be applied to the sum of each column after the 1st year of activity + the 1st year</t>
  </si>
  <si>
    <r>
      <t xml:space="preserve">Calculate NPV (absolute difference between the cumulative </t>
    </r>
    <r>
      <rPr>
        <i/>
        <sz val="11"/>
        <color rgb="FFC00000"/>
        <rFont val="Calibri"/>
        <family val="2"/>
      </rPr>
      <t>present</t>
    </r>
    <r>
      <rPr>
        <sz val="11"/>
        <color rgb="FFC00000"/>
        <rFont val="Calibri"/>
        <family val="2"/>
      </rPr>
      <t xml:space="preserve"> value of benefits and the cumulative </t>
    </r>
    <r>
      <rPr>
        <i/>
        <sz val="11"/>
        <color rgb="FFC00000"/>
        <rFont val="Calibri"/>
        <family val="2"/>
      </rPr>
      <t>present</t>
    </r>
    <r>
      <rPr>
        <sz val="11"/>
        <color rgb="FFC00000"/>
        <rFont val="Calibri"/>
        <family val="2"/>
      </rPr>
      <t xml:space="preserve"> value of costs)</t>
    </r>
  </si>
  <si>
    <t>Transfer the ID#,  Description, and Key Benefits of each action alternative evaluated in Stage III</t>
  </si>
  <si>
    <t>Transfer the cumulative values for each of the key metrics from the worksheets in Stage III</t>
  </si>
  <si>
    <t>List benefits and limitations (or disbenefits) that have not been monetized and included in the BCR</t>
  </si>
  <si>
    <t>Enter key external events that could impact the action alterative</t>
  </si>
  <si>
    <t>Identify any funding constraints or issues</t>
  </si>
  <si>
    <t>Identify conditions that will require evaluation or reevaluation of the action alternative</t>
  </si>
  <si>
    <r>
      <t xml:space="preserve">Re-evaluate the assessment performed in Stage II, Step </t>
    </r>
    <r>
      <rPr>
        <sz val="10"/>
        <color rgb="FFC00000"/>
        <rFont val="Calibri"/>
        <family val="2"/>
      </rPr>
      <t>⑤</t>
    </r>
    <r>
      <rPr>
        <sz val="11"/>
        <color rgb="FFC00000"/>
        <rFont val="Calibri"/>
        <family val="2"/>
      </rPr>
      <t>, regarding the type of strategic approach to decision uncertainty each action alternative represents. Enter same or new information</t>
    </r>
  </si>
  <si>
    <t>Characterize the risk approach each action alternative represents</t>
  </si>
  <si>
    <r>
      <rPr>
        <b/>
        <i/>
        <sz val="10"/>
        <color theme="3" tint="-0.499984740745262"/>
        <rFont val="Calibri"/>
        <family val="2"/>
      </rPr>
      <t>Purpose:</t>
    </r>
    <r>
      <rPr>
        <sz val="10"/>
        <color theme="3" tint="-0.499984740745262"/>
        <rFont val="Calibri"/>
        <family val="2"/>
      </rPr>
      <t xml:space="preserve"> Assemble information generated in the previous stages into a concise summary that presents the results of the analyses conducted using this Handbook.</t>
    </r>
  </si>
  <si>
    <t>Stage II – Identify and Screen Action Alternatives</t>
  </si>
  <si>
    <t>Appendix F – Worksheets for Stages I-IV</t>
  </si>
  <si>
    <t>Step 3: If the existing assessment utilized climate data, complete a new Worksheet I.4.1 and title it Existing Assessment Climate Information &amp; Attributes.</t>
  </si>
  <si>
    <t>Document your answers in the rows and columns below using the notes located at the bottom of the spreadsheet. More information can be found in Appendix E, Fact Sheet 1: Life Cycle Cost Analysis.</t>
  </si>
  <si>
    <t>Worksheet IV.1 - Portfolio Summary</t>
  </si>
  <si>
    <t>Worksheet I-6 - Existing Assessment Analysis</t>
  </si>
  <si>
    <t xml:space="preserve">Adapted from CSIRO, 2007. </t>
  </si>
  <si>
    <t xml:space="preserve">Adapted from CSIRO 2007.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</si>
</sst>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quot;$&quot;* #,##0.0_);_(&quot;$&quot;* \(#,##0.0\);_(&quot;$&quot;* &quot;-&quot;??_);_(@_)"/>
    <numFmt numFmtId="166" formatCode="&quot;$&quot;#,##0"/>
    <numFmt numFmtId="167" formatCode="_(&quot;$&quot;* #,##0_);_(&quot;$&quot;* \(#,##0\);_(&quot;$&quot;* &quot;-&quot;??_);_(@_)"/>
    <numFmt numFmtId="168" formatCode="0.0%"/>
    <numFmt numFmtId="169" formatCode="_(* #,##0_);_(* \(#,##0\);_(* &quot;-&quot;??_);_(@_)"/>
    <numFmt numFmtId="170" formatCode="&quot;$&quot;#,##0.00"/>
  </numFmts>
  <fonts count="53" x14ac:knownFonts="1">
    <font>
      <sz val="11"/>
      <color theme="1"/>
      <name val="Calibri"/>
      <family val="2"/>
      <scheme val="minor"/>
    </font>
    <font>
      <sz val="10"/>
      <color indexed="8"/>
      <name val="Calibri"/>
      <family val="2"/>
    </font>
    <font>
      <i/>
      <sz val="10"/>
      <color indexed="8"/>
      <name val="Calibri"/>
      <family val="2"/>
    </font>
    <font>
      <b/>
      <sz val="11"/>
      <color indexed="8"/>
      <name val="Calibri"/>
      <family val="2"/>
    </font>
    <font>
      <sz val="11"/>
      <color indexed="56"/>
      <name val="Calibri"/>
      <family val="2"/>
    </font>
    <font>
      <b/>
      <i/>
      <sz val="11"/>
      <color indexed="56"/>
      <name val="Calibri"/>
      <family val="2"/>
    </font>
    <font>
      <b/>
      <sz val="11"/>
      <name val="Calibri"/>
      <family val="2"/>
    </font>
    <font>
      <sz val="10"/>
      <name val="Calibri"/>
      <family val="2"/>
    </font>
    <font>
      <b/>
      <i/>
      <sz val="11"/>
      <color indexed="8"/>
      <name val="Calibri"/>
      <family val="2"/>
    </font>
    <font>
      <sz val="11"/>
      <color theme="1"/>
      <name val="Calibri"/>
      <family val="2"/>
      <scheme val="minor"/>
    </font>
    <font>
      <b/>
      <sz val="11"/>
      <color theme="3"/>
      <name val="Calibri"/>
      <family val="2"/>
      <scheme val="minor"/>
    </font>
    <font>
      <b/>
      <sz val="11"/>
      <color theme="1"/>
      <name val="Calibri"/>
      <family val="2"/>
      <scheme val="minor"/>
    </font>
    <font>
      <sz val="11"/>
      <color rgb="FFFF0000"/>
      <name val="Calibri"/>
      <family val="2"/>
      <scheme val="minor"/>
    </font>
    <font>
      <sz val="11"/>
      <color theme="3"/>
      <name val="Calibri"/>
      <family val="2"/>
      <scheme val="minor"/>
    </font>
    <font>
      <b/>
      <sz val="11"/>
      <name val="Calibri"/>
      <family val="2"/>
      <scheme val="minor"/>
    </font>
    <font>
      <sz val="11"/>
      <color theme="5"/>
      <name val="Calibri"/>
      <family val="2"/>
      <scheme val="minor"/>
    </font>
    <font>
      <b/>
      <sz val="10"/>
      <color theme="5"/>
      <name val="Calibri"/>
      <family val="2"/>
      <scheme val="minor"/>
    </font>
    <font>
      <b/>
      <sz val="10"/>
      <color theme="1"/>
      <name val="Calibri"/>
      <family val="2"/>
      <scheme val="minor"/>
    </font>
    <font>
      <b/>
      <sz val="12"/>
      <color theme="1"/>
      <name val="Calibri"/>
      <family val="2"/>
      <scheme val="minor"/>
    </font>
    <font>
      <i/>
      <sz val="11"/>
      <color theme="3"/>
      <name val="Calibri"/>
      <family val="2"/>
      <scheme val="minor"/>
    </font>
    <font>
      <i/>
      <sz val="10"/>
      <color theme="3"/>
      <name val="Calibri"/>
      <family val="2"/>
      <scheme val="minor"/>
    </font>
    <font>
      <i/>
      <sz val="10"/>
      <color theme="3"/>
      <name val="Calibri"/>
      <family val="2"/>
    </font>
    <font>
      <b/>
      <sz val="12"/>
      <color rgb="FFC00000"/>
      <name val="Calibri"/>
      <family val="2"/>
      <scheme val="minor"/>
    </font>
    <font>
      <b/>
      <sz val="11"/>
      <color rgb="FFC00000"/>
      <name val="Calibri"/>
      <family val="2"/>
      <scheme val="minor"/>
    </font>
    <font>
      <sz val="10"/>
      <color theme="1"/>
      <name val="Calibri"/>
      <family val="2"/>
      <scheme val="minor"/>
    </font>
    <font>
      <i/>
      <sz val="11"/>
      <color theme="4" tint="-0.499984740745262"/>
      <name val="Calibri"/>
      <family val="2"/>
      <scheme val="minor"/>
    </font>
    <font>
      <sz val="11"/>
      <color rgb="FFC00000"/>
      <name val="Calibri"/>
      <family val="2"/>
      <scheme val="minor"/>
    </font>
    <font>
      <i/>
      <sz val="10"/>
      <color theme="4" tint="-0.499984740745262"/>
      <name val="Calibri"/>
      <family val="2"/>
      <scheme val="minor"/>
    </font>
    <font>
      <i/>
      <sz val="11"/>
      <color theme="4" tint="-0.249977111117893"/>
      <name val="Calibri"/>
      <family val="2"/>
      <scheme val="minor"/>
    </font>
    <font>
      <i/>
      <sz val="10"/>
      <color theme="4" tint="-0.249977111117893"/>
      <name val="Calibri"/>
      <family val="2"/>
      <scheme val="minor"/>
    </font>
    <font>
      <b/>
      <i/>
      <sz val="10"/>
      <color theme="4" tint="-0.249977111117893"/>
      <name val="Calibri"/>
      <family val="2"/>
      <scheme val="minor"/>
    </font>
    <font>
      <b/>
      <i/>
      <sz val="11"/>
      <color theme="3"/>
      <name val="Calibri"/>
      <family val="2"/>
      <scheme val="minor"/>
    </font>
    <font>
      <sz val="10"/>
      <color theme="3"/>
      <name val="Calibri"/>
      <family val="2"/>
      <scheme val="minor"/>
    </font>
    <font>
      <b/>
      <sz val="11"/>
      <color theme="1"/>
      <name val="Calibri"/>
      <family val="2"/>
    </font>
    <font>
      <sz val="10"/>
      <color theme="5"/>
      <name val="Calibri"/>
      <family val="2"/>
      <scheme val="minor"/>
    </font>
    <font>
      <b/>
      <i/>
      <sz val="10"/>
      <color theme="3"/>
      <name val="Calibri"/>
      <family val="2"/>
      <scheme val="minor"/>
    </font>
    <font>
      <sz val="10"/>
      <name val="Calibri"/>
      <family val="2"/>
      <scheme val="minor"/>
    </font>
    <font>
      <sz val="14"/>
      <color rgb="FF595959"/>
      <name val="Calibri"/>
      <family val="2"/>
      <scheme val="minor"/>
    </font>
    <font>
      <b/>
      <sz val="10"/>
      <color rgb="FFC00000"/>
      <name val="Calibri"/>
      <family val="2"/>
      <scheme val="minor"/>
    </font>
    <font>
      <b/>
      <sz val="10"/>
      <color theme="1"/>
      <name val="Calibri"/>
      <family val="2"/>
    </font>
    <font>
      <sz val="11"/>
      <color theme="4" tint="-0.499984740745262"/>
      <name val="Calibri"/>
      <family val="2"/>
      <scheme val="minor"/>
    </font>
    <font>
      <i/>
      <sz val="11"/>
      <color theme="1"/>
      <name val="Calibri"/>
      <family val="2"/>
      <scheme val="minor"/>
    </font>
    <font>
      <b/>
      <sz val="10"/>
      <name val="Calibri"/>
      <family val="2"/>
      <scheme val="minor"/>
    </font>
    <font>
      <sz val="11"/>
      <color theme="4" tint="-0.249977111117893"/>
      <name val="Calibri"/>
      <family val="2"/>
      <scheme val="minor"/>
    </font>
    <font>
      <sz val="11"/>
      <color rgb="FFC00000"/>
      <name val="Calibri"/>
      <family val="2"/>
    </font>
    <font>
      <b/>
      <sz val="11"/>
      <color rgb="FFC00000"/>
      <name val="Calibri"/>
      <family val="2"/>
    </font>
    <font>
      <sz val="10"/>
      <color rgb="FFC00000"/>
      <name val="Calibri"/>
      <family val="2"/>
      <scheme val="minor"/>
    </font>
    <font>
      <b/>
      <i/>
      <sz val="11"/>
      <color rgb="FFC00000"/>
      <name val="Calibri"/>
      <family val="2"/>
    </font>
    <font>
      <i/>
      <sz val="11"/>
      <color rgb="FFC00000"/>
      <name val="Calibri"/>
      <family val="2"/>
    </font>
    <font>
      <sz val="10"/>
      <color rgb="FFC00000"/>
      <name val="Calibri"/>
      <family val="2"/>
    </font>
    <font>
      <sz val="10"/>
      <color theme="3" tint="-0.499984740745262"/>
      <name val="Calibri"/>
      <family val="2"/>
      <scheme val="minor"/>
    </font>
    <font>
      <b/>
      <i/>
      <sz val="10"/>
      <color theme="3" tint="-0.499984740745262"/>
      <name val="Calibri"/>
      <family val="2"/>
    </font>
    <font>
      <sz val="10"/>
      <color theme="3" tint="-0.499984740745262"/>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Dashed">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right style="mediumDashed">
        <color indexed="64"/>
      </right>
      <top/>
      <bottom/>
      <diagonal/>
    </border>
    <border>
      <left style="mediumDash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mediumDashed">
        <color indexed="64"/>
      </right>
      <top style="thin">
        <color indexed="64"/>
      </top>
      <bottom style="medium">
        <color indexed="64"/>
      </bottom>
      <diagonal/>
    </border>
    <border>
      <left style="mediumDashed">
        <color indexed="64"/>
      </left>
      <right style="thin">
        <color indexed="64"/>
      </right>
      <top style="thin">
        <color indexed="64"/>
      </top>
      <bottom style="medium">
        <color indexed="64"/>
      </bottom>
      <diagonal/>
    </border>
    <border>
      <left style="mediumDashed">
        <color indexed="64"/>
      </left>
      <right style="mediumDashed">
        <color indexed="64"/>
      </right>
      <top/>
      <bottom style="medium">
        <color indexed="64"/>
      </bottom>
      <diagonal/>
    </border>
    <border>
      <left style="mediumDashed">
        <color indexed="64"/>
      </left>
      <right style="medium">
        <color indexed="64"/>
      </right>
      <top style="thin">
        <color indexed="64"/>
      </top>
      <bottom style="thin">
        <color indexed="64"/>
      </bottom>
      <diagonal/>
    </border>
    <border>
      <left style="mediumDashed">
        <color indexed="64"/>
      </left>
      <right style="mediumDashed">
        <color indexed="64"/>
      </right>
      <top style="thin">
        <color indexed="64"/>
      </top>
      <bottom style="thin">
        <color indexed="64"/>
      </bottom>
      <diagonal/>
    </border>
    <border>
      <left style="mediumDashed">
        <color indexed="64"/>
      </left>
      <right style="medium">
        <color indexed="64"/>
      </right>
      <top style="mediumDashed">
        <color indexed="64"/>
      </top>
      <bottom style="thin">
        <color indexed="64"/>
      </bottom>
      <diagonal/>
    </border>
    <border>
      <left style="mediumDashed">
        <color indexed="64"/>
      </left>
      <right style="mediumDashed">
        <color indexed="64"/>
      </right>
      <top style="mediumDashed">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
        <color indexed="64"/>
      </left>
      <right/>
      <top style="mediumDashed">
        <color indexed="64"/>
      </top>
      <bottom style="thin">
        <color indexed="64"/>
      </bottom>
      <diagonal/>
    </border>
    <border>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mediumDashed">
        <color indexed="64"/>
      </left>
      <right/>
      <top style="mediumDashed">
        <color indexed="64"/>
      </top>
      <bottom style="thin">
        <color indexed="64"/>
      </bottom>
      <diagonal/>
    </border>
  </borders>
  <cellStyleXfs count="4">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731">
    <xf numFmtId="0" fontId="0" fillId="0" borderId="0" xfId="0"/>
    <xf numFmtId="0" fontId="11" fillId="0" borderId="0" xfId="0" applyFont="1" applyAlignment="1"/>
    <xf numFmtId="0" fontId="0" fillId="0" borderId="0" xfId="0" applyAlignment="1">
      <alignment vertical="top" wrapText="1"/>
    </xf>
    <xf numFmtId="0" fontId="11" fillId="0" borderId="1" xfId="0" applyFont="1" applyBorder="1" applyAlignment="1">
      <alignment vertical="top" wrapText="1"/>
    </xf>
    <xf numFmtId="0" fontId="11" fillId="0" borderId="1" xfId="0" applyFont="1" applyBorder="1" applyAlignment="1">
      <alignment horizontal="center" vertical="center" wrapText="1"/>
    </xf>
    <xf numFmtId="0" fontId="0" fillId="0" borderId="1" xfId="0" applyBorder="1" applyAlignment="1">
      <alignment vertical="top" wrapText="1"/>
    </xf>
    <xf numFmtId="0" fontId="0" fillId="0" borderId="1" xfId="0" applyFont="1" applyBorder="1" applyAlignment="1">
      <alignment vertical="top" wrapText="1"/>
    </xf>
    <xf numFmtId="0" fontId="11" fillId="0" borderId="0" xfId="0" applyFont="1" applyBorder="1" applyAlignment="1"/>
    <xf numFmtId="0" fontId="0" fillId="0" borderId="0" xfId="0" applyBorder="1"/>
    <xf numFmtId="0" fontId="13" fillId="0" borderId="0" xfId="0" applyFont="1" applyBorder="1" applyAlignment="1">
      <alignment vertical="center"/>
    </xf>
    <xf numFmtId="0" fontId="11" fillId="0" borderId="1" xfId="0" applyFont="1" applyBorder="1" applyAlignment="1">
      <alignment horizontal="center" vertical="center"/>
    </xf>
    <xf numFmtId="0" fontId="0" fillId="0" borderId="0" xfId="0" applyFill="1" applyBorder="1"/>
    <xf numFmtId="0" fontId="11" fillId="0" borderId="0" xfId="0" applyFont="1" applyBorder="1"/>
    <xf numFmtId="0" fontId="11" fillId="0" borderId="2" xfId="0" applyFont="1" applyFill="1" applyBorder="1" applyAlignment="1">
      <alignment vertical="center"/>
    </xf>
    <xf numFmtId="0" fontId="11" fillId="0" borderId="2"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0" xfId="0" applyFont="1"/>
    <xf numFmtId="0" fontId="14" fillId="0" borderId="2" xfId="0" applyFont="1" applyBorder="1" applyAlignment="1">
      <alignment vertical="top" wrapText="1"/>
    </xf>
    <xf numFmtId="0" fontId="14" fillId="0" borderId="1" xfId="0" applyFont="1" applyBorder="1" applyAlignment="1">
      <alignment vertical="top" wrapText="1"/>
    </xf>
    <xf numFmtId="0" fontId="11" fillId="0" borderId="4" xfId="0" applyFont="1" applyFill="1" applyBorder="1" applyAlignment="1">
      <alignment horizontal="left" vertical="top" wrapText="1"/>
    </xf>
    <xf numFmtId="0" fontId="17" fillId="0" borderId="5" xfId="0" applyFont="1" applyFill="1" applyBorder="1"/>
    <xf numFmtId="0" fontId="17" fillId="0" borderId="6" xfId="0" applyFont="1" applyFill="1" applyBorder="1" applyAlignment="1">
      <alignment horizontal="left" vertical="top" wrapText="1"/>
    </xf>
    <xf numFmtId="0" fontId="11" fillId="0" borderId="7" xfId="0" applyFont="1" applyBorder="1"/>
    <xf numFmtId="0" fontId="0" fillId="0" borderId="3" xfId="0" applyBorder="1"/>
    <xf numFmtId="0" fontId="16" fillId="0" borderId="8" xfId="0" applyFont="1" applyBorder="1" applyAlignment="1">
      <alignment horizontal="left" vertical="top" wrapText="1"/>
    </xf>
    <xf numFmtId="0" fontId="17" fillId="0" borderId="1" xfId="0" applyFont="1" applyFill="1" applyBorder="1" applyAlignment="1">
      <alignment horizontal="center" wrapText="1"/>
    </xf>
    <xf numFmtId="0" fontId="17" fillId="0" borderId="2" xfId="0" applyFont="1" applyFill="1" applyBorder="1" applyAlignment="1">
      <alignment horizontal="center" wrapText="1"/>
    </xf>
    <xf numFmtId="0" fontId="0" fillId="0" borderId="0" xfId="0" applyFill="1"/>
    <xf numFmtId="0" fontId="11"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1" fillId="0" borderId="10" xfId="0" applyFont="1" applyFill="1" applyBorder="1" applyAlignment="1">
      <alignment horizontal="center"/>
    </xf>
    <xf numFmtId="0" fontId="0" fillId="0" borderId="0" xfId="0" applyAlignment="1">
      <alignment wrapText="1"/>
    </xf>
    <xf numFmtId="0" fontId="18" fillId="0" borderId="0" xfId="0" applyFont="1" applyAlignment="1">
      <alignment vertical="center" wrapText="1"/>
    </xf>
    <xf numFmtId="0" fontId="19" fillId="0" borderId="1" xfId="0" applyFont="1" applyBorder="1" applyAlignment="1">
      <alignment horizontal="left" vertical="center" wrapText="1"/>
    </xf>
    <xf numFmtId="0" fontId="18" fillId="0" borderId="0" xfId="0" applyFont="1"/>
    <xf numFmtId="0" fontId="11" fillId="0" borderId="0" xfId="0" applyFont="1" applyAlignment="1">
      <alignment vertical="center"/>
    </xf>
    <xf numFmtId="0" fontId="0" fillId="2" borderId="0" xfId="0" applyFill="1"/>
    <xf numFmtId="0" fontId="12" fillId="0" borderId="0" xfId="0" applyFont="1" applyAlignment="1">
      <alignment wrapText="1"/>
    </xf>
    <xf numFmtId="0" fontId="0" fillId="0" borderId="1" xfId="0" applyFont="1" applyBorder="1" applyAlignment="1">
      <alignment horizontal="left" vertical="center"/>
    </xf>
    <xf numFmtId="0" fontId="11" fillId="0" borderId="1" xfId="0" applyFont="1" applyBorder="1" applyAlignment="1">
      <alignment horizontal="left" vertical="center"/>
    </xf>
    <xf numFmtId="0" fontId="11" fillId="0" borderId="0" xfId="0" applyFont="1" applyFill="1"/>
    <xf numFmtId="0" fontId="11" fillId="0" borderId="0" xfId="0" applyFont="1" applyFill="1" applyBorder="1" applyAlignment="1"/>
    <xf numFmtId="0" fontId="14" fillId="0" borderId="0" xfId="0" applyFont="1" applyAlignment="1">
      <alignment wrapText="1"/>
    </xf>
    <xf numFmtId="0" fontId="11" fillId="0" borderId="0" xfId="0" applyFont="1" applyFill="1" applyBorder="1" applyAlignment="1">
      <alignment horizontal="left" vertical="top" wrapText="1"/>
    </xf>
    <xf numFmtId="0" fontId="17" fillId="0" borderId="0" xfId="0" applyFont="1" applyFill="1" applyBorder="1" applyAlignment="1">
      <alignment horizontal="center" vertical="center" wrapText="1"/>
    </xf>
    <xf numFmtId="0" fontId="10" fillId="0" borderId="0" xfId="0" applyFont="1"/>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20" fillId="2" borderId="1" xfId="0" quotePrefix="1" applyFont="1" applyFill="1" applyBorder="1" applyAlignment="1">
      <alignment horizontal="left" vertical="center" wrapText="1"/>
    </xf>
    <xf numFmtId="0" fontId="22" fillId="0" borderId="7" xfId="0" applyFont="1" applyBorder="1"/>
    <xf numFmtId="0" fontId="0" fillId="0" borderId="4" xfId="0" applyBorder="1"/>
    <xf numFmtId="0" fontId="23" fillId="0" borderId="9" xfId="0" applyFont="1" applyBorder="1" applyAlignment="1">
      <alignment horizontal="left"/>
    </xf>
    <xf numFmtId="0" fontId="23" fillId="0" borderId="9" xfId="0" applyFont="1" applyBorder="1" applyAlignment="1">
      <alignment horizontal="left" vertical="center" wrapText="1"/>
    </xf>
    <xf numFmtId="0" fontId="23" fillId="0" borderId="9" xfId="0" applyFont="1" applyFill="1" applyBorder="1" applyAlignment="1">
      <alignment horizontal="left" vertical="center" wrapText="1"/>
    </xf>
    <xf numFmtId="0" fontId="23" fillId="0" borderId="11" xfId="0" applyFont="1" applyBorder="1" applyAlignment="1">
      <alignment horizontal="left" vertical="center" wrapText="1"/>
    </xf>
    <xf numFmtId="0" fontId="24" fillId="2" borderId="1" xfId="0" applyFont="1" applyFill="1" applyBorder="1"/>
    <xf numFmtId="0" fontId="24" fillId="2" borderId="1" xfId="0" applyFont="1" applyFill="1" applyBorder="1" applyAlignment="1">
      <alignment vertical="top" wrapText="1"/>
    </xf>
    <xf numFmtId="0" fontId="23" fillId="0" borderId="12" xfId="0" applyFont="1" applyBorder="1" applyAlignment="1">
      <alignment horizontal="left" vertical="center" wrapText="1"/>
    </xf>
    <xf numFmtId="0" fontId="11" fillId="0" borderId="1" xfId="0" applyFont="1" applyBorder="1" applyAlignment="1">
      <alignment horizontal="center" vertical="center" wrapText="1"/>
    </xf>
    <xf numFmtId="0" fontId="16" fillId="0" borderId="0" xfId="0" applyFont="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Border="1" applyAlignment="1">
      <alignment horizontal="center" vertical="center" wrapText="1"/>
    </xf>
    <xf numFmtId="0" fontId="0" fillId="0" borderId="1" xfId="0" applyFill="1" applyBorder="1"/>
    <xf numFmtId="0" fontId="0" fillId="0" borderId="1" xfId="0" applyFill="1" applyBorder="1" applyAlignment="1">
      <alignment vertical="center" wrapText="1"/>
    </xf>
    <xf numFmtId="0" fontId="0" fillId="0" borderId="1" xfId="0" applyFill="1" applyBorder="1" applyAlignment="1">
      <alignment horizontal="center"/>
    </xf>
    <xf numFmtId="0" fontId="14" fillId="0" borderId="2" xfId="0" applyFont="1" applyBorder="1" applyAlignment="1">
      <alignment vertical="center" wrapText="1"/>
    </xf>
    <xf numFmtId="0" fontId="25" fillId="2" borderId="1" xfId="0" applyFont="1" applyFill="1" applyBorder="1" applyAlignment="1">
      <alignment vertical="center"/>
    </xf>
    <xf numFmtId="0" fontId="14" fillId="0" borderId="1" xfId="0" applyFont="1" applyFill="1" applyBorder="1" applyAlignment="1">
      <alignment horizontal="center" vertical="center" wrapText="1"/>
    </xf>
    <xf numFmtId="0" fontId="25" fillId="2" borderId="1" xfId="0" applyFont="1" applyFill="1" applyBorder="1" applyAlignment="1">
      <alignment vertical="center" wrapText="1"/>
    </xf>
    <xf numFmtId="0" fontId="23" fillId="0" borderId="11" xfId="0" applyFont="1" applyFill="1" applyBorder="1" applyAlignment="1">
      <alignment horizontal="left" vertical="center" wrapText="1"/>
    </xf>
    <xf numFmtId="0" fontId="14" fillId="0" borderId="7" xfId="0" applyFont="1" applyFill="1" applyBorder="1" applyAlignment="1">
      <alignment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0" fillId="0" borderId="2" xfId="0" applyFont="1" applyBorder="1" applyAlignment="1">
      <alignment horizontal="left" vertical="center"/>
    </xf>
    <xf numFmtId="0" fontId="11" fillId="0" borderId="2" xfId="0" applyFont="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left" vertical="center" wrapText="1"/>
    </xf>
    <xf numFmtId="0" fontId="23" fillId="0" borderId="0" xfId="0" applyFont="1" applyFill="1" applyBorder="1" applyAlignment="1">
      <alignment vertical="center"/>
    </xf>
    <xf numFmtId="0" fontId="11" fillId="0" borderId="0" xfId="0" applyFont="1" applyFill="1" applyBorder="1" applyAlignment="1">
      <alignment vertical="center"/>
    </xf>
    <xf numFmtId="0" fontId="23" fillId="0" borderId="9" xfId="0" applyFont="1" applyBorder="1" applyAlignment="1">
      <alignment horizontal="left" wrapText="1"/>
    </xf>
    <xf numFmtId="0" fontId="14" fillId="0" borderId="14" xfId="0" applyFont="1" applyFill="1" applyBorder="1" applyAlignment="1">
      <alignment vertical="top" wrapText="1"/>
    </xf>
    <xf numFmtId="0" fontId="0" fillId="0" borderId="3" xfId="0" applyFont="1" applyBorder="1" applyAlignment="1">
      <alignment vertical="center"/>
    </xf>
    <xf numFmtId="0" fontId="27" fillId="0" borderId="1" xfId="0" applyFont="1" applyFill="1" applyBorder="1"/>
    <xf numFmtId="0" fontId="28" fillId="2" borderId="1" xfId="0" applyFont="1" applyFill="1" applyBorder="1" applyAlignment="1">
      <alignment horizontal="center" vertical="center" wrapText="1"/>
    </xf>
    <xf numFmtId="0" fontId="28" fillId="2" borderId="1" xfId="0" applyFont="1" applyFill="1" applyBorder="1" applyAlignment="1">
      <alignment vertical="top" wrapText="1"/>
    </xf>
    <xf numFmtId="0" fontId="28" fillId="2" borderId="1" xfId="0" applyFont="1" applyFill="1" applyBorder="1" applyAlignment="1">
      <alignment horizontal="left" vertical="center" wrapText="1"/>
    </xf>
    <xf numFmtId="0" fontId="28" fillId="2" borderId="1" xfId="0" applyFont="1" applyFill="1" applyBorder="1" applyAlignment="1">
      <alignment horizontal="left" vertical="top" wrapText="1"/>
    </xf>
    <xf numFmtId="0" fontId="29" fillId="2" borderId="9" xfId="0" applyFont="1" applyFill="1" applyBorder="1" applyAlignment="1">
      <alignment horizontal="center" vertical="center" wrapText="1"/>
    </xf>
    <xf numFmtId="0" fontId="29" fillId="2" borderId="15" xfId="0" quotePrefix="1"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2" borderId="11" xfId="0" applyFont="1" applyFill="1" applyBorder="1" applyAlignment="1">
      <alignment vertical="top" wrapText="1"/>
    </xf>
    <xf numFmtId="0" fontId="29" fillId="2" borderId="16" xfId="0" applyFont="1" applyFill="1" applyBorder="1" applyAlignment="1">
      <alignment vertical="top" wrapText="1"/>
    </xf>
    <xf numFmtId="164" fontId="30" fillId="2" borderId="1" xfId="0" applyNumberFormat="1" applyFont="1" applyFill="1" applyBorder="1" applyAlignment="1">
      <alignment horizontal="center" vertical="center" wrapText="1"/>
    </xf>
    <xf numFmtId="164" fontId="30" fillId="2" borderId="15" xfId="0" applyNumberFormat="1" applyFont="1" applyFill="1" applyBorder="1" applyAlignment="1">
      <alignment horizontal="center" vertical="center" wrapText="1"/>
    </xf>
    <xf numFmtId="164" fontId="30" fillId="2" borderId="9" xfId="0" applyNumberFormat="1" applyFont="1" applyFill="1" applyBorder="1" applyAlignment="1">
      <alignment horizontal="center" vertical="center" wrapText="1"/>
    </xf>
    <xf numFmtId="0" fontId="29" fillId="2" borderId="1" xfId="0" quotePrefix="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9" xfId="0" quotePrefix="1" applyFont="1" applyFill="1" applyBorder="1" applyAlignment="1">
      <alignment horizontal="center" vertical="center" wrapText="1"/>
    </xf>
    <xf numFmtId="0" fontId="29" fillId="2" borderId="14" xfId="0" quotePrefix="1" applyFont="1" applyFill="1" applyBorder="1" applyAlignment="1">
      <alignment vertical="top" wrapText="1"/>
    </xf>
    <xf numFmtId="0" fontId="29" fillId="2" borderId="16" xfId="0" quotePrefix="1" applyFont="1" applyFill="1" applyBorder="1" applyAlignment="1">
      <alignment vertical="top" wrapText="1"/>
    </xf>
    <xf numFmtId="0" fontId="29" fillId="2" borderId="11" xfId="0" quotePrefix="1" applyFont="1" applyFill="1" applyBorder="1" applyAlignment="1">
      <alignment vertical="top" wrapText="1"/>
    </xf>
    <xf numFmtId="0" fontId="30" fillId="2" borderId="6" xfId="0" applyFont="1" applyFill="1" applyBorder="1" applyAlignment="1">
      <alignment horizontal="center" wrapText="1"/>
    </xf>
    <xf numFmtId="0" fontId="30" fillId="2" borderId="18" xfId="0" applyFont="1" applyFill="1" applyBorder="1" applyAlignment="1">
      <alignment horizontal="center" vertical="center" wrapText="1"/>
    </xf>
    <xf numFmtId="0" fontId="17" fillId="0" borderId="5" xfId="0" applyFont="1" applyFill="1" applyBorder="1" applyAlignment="1">
      <alignment vertical="center"/>
    </xf>
    <xf numFmtId="0" fontId="17" fillId="0" borderId="10" xfId="0" applyFont="1" applyFill="1" applyBorder="1" applyAlignment="1">
      <alignment horizontal="center" wrapText="1"/>
    </xf>
    <xf numFmtId="0" fontId="17" fillId="0" borderId="17" xfId="0" applyFont="1" applyFill="1" applyBorder="1" applyAlignment="1">
      <alignment horizontal="center" wrapText="1"/>
    </xf>
    <xf numFmtId="0" fontId="17" fillId="0" borderId="1" xfId="0" applyFont="1" applyFill="1" applyBorder="1" applyAlignment="1">
      <alignment horizontal="center"/>
    </xf>
    <xf numFmtId="0" fontId="19" fillId="2" borderId="1" xfId="0" applyFont="1" applyFill="1" applyBorder="1" applyAlignment="1">
      <alignment horizontal="center" vertical="center"/>
    </xf>
    <xf numFmtId="0" fontId="0" fillId="0" borderId="0" xfId="0" applyFont="1" applyBorder="1" applyAlignment="1">
      <alignment horizontal="left" vertical="center"/>
    </xf>
    <xf numFmtId="0" fontId="21" fillId="2" borderId="1" xfId="0" applyFont="1" applyFill="1" applyBorder="1" applyAlignment="1">
      <alignment horizontal="left" vertical="center" wrapText="1"/>
    </xf>
    <xf numFmtId="0" fontId="20" fillId="2" borderId="1" xfId="0" applyFont="1" applyFill="1" applyBorder="1" applyAlignment="1">
      <alignment wrapText="1"/>
    </xf>
    <xf numFmtId="0" fontId="20" fillId="2" borderId="1" xfId="0" applyFont="1" applyFill="1" applyBorder="1" applyAlignment="1">
      <alignment vertical="center" wrapText="1"/>
    </xf>
    <xf numFmtId="0" fontId="20" fillId="2" borderId="1" xfId="0" applyFont="1" applyFill="1" applyBorder="1" applyAlignment="1">
      <alignment vertical="top" wrapText="1"/>
    </xf>
    <xf numFmtId="0" fontId="19" fillId="2" borderId="1" xfId="0" applyFont="1" applyFill="1" applyBorder="1" applyAlignment="1">
      <alignment vertical="center" wrapText="1"/>
    </xf>
    <xf numFmtId="0" fontId="20" fillId="2" borderId="1" xfId="0" applyFont="1" applyFill="1" applyBorder="1" applyAlignment="1">
      <alignment horizontal="left" vertical="top" wrapText="1"/>
    </xf>
    <xf numFmtId="0" fontId="20" fillId="2" borderId="1" xfId="0" applyFont="1" applyFill="1" applyBorder="1"/>
    <xf numFmtId="0" fontId="20" fillId="2" borderId="1" xfId="0" applyFont="1" applyFill="1" applyBorder="1" applyAlignment="1">
      <alignment vertical="center"/>
    </xf>
    <xf numFmtId="0" fontId="29" fillId="2" borderId="1" xfId="0" applyFont="1" applyFill="1" applyBorder="1" applyAlignment="1">
      <alignment vertical="center" wrapText="1"/>
    </xf>
    <xf numFmtId="0" fontId="11" fillId="0" borderId="22" xfId="0" applyFont="1" applyFill="1" applyBorder="1" applyAlignment="1">
      <alignment horizontal="left" vertical="top" wrapText="1"/>
    </xf>
    <xf numFmtId="0" fontId="14" fillId="0" borderId="23" xfId="0" applyFont="1" applyBorder="1" applyAlignment="1">
      <alignment vertical="top" wrapText="1"/>
    </xf>
    <xf numFmtId="0" fontId="0" fillId="0" borderId="9" xfId="0" applyFont="1" applyBorder="1" applyAlignment="1">
      <alignment horizontal="left" vertical="center"/>
    </xf>
    <xf numFmtId="0" fontId="11" fillId="0" borderId="11" xfId="0" applyFont="1" applyBorder="1" applyAlignment="1">
      <alignment horizontal="left" vertical="center"/>
    </xf>
    <xf numFmtId="0" fontId="11" fillId="0" borderId="2" xfId="0" applyFont="1" applyBorder="1" applyAlignment="1">
      <alignment horizontal="left" vertical="center" wrapText="1"/>
    </xf>
    <xf numFmtId="0" fontId="24" fillId="0" borderId="11" xfId="0" applyFont="1" applyFill="1" applyBorder="1" applyAlignment="1">
      <alignment horizontal="center" wrapText="1"/>
    </xf>
    <xf numFmtId="0" fontId="0" fillId="0" borderId="25" xfId="0" applyBorder="1"/>
    <xf numFmtId="0" fontId="11" fillId="0" borderId="26" xfId="0" applyFont="1" applyBorder="1"/>
    <xf numFmtId="0" fontId="0" fillId="0" borderId="13" xfId="0" applyBorder="1"/>
    <xf numFmtId="0" fontId="0" fillId="0" borderId="27" xfId="0" applyBorder="1"/>
    <xf numFmtId="0" fontId="17" fillId="0" borderId="9" xfId="0" applyFont="1" applyFill="1" applyBorder="1" applyAlignment="1">
      <alignment horizontal="center" wrapText="1"/>
    </xf>
    <xf numFmtId="0" fontId="23" fillId="0" borderId="0" xfId="0" applyFont="1"/>
    <xf numFmtId="0" fontId="24" fillId="0" borderId="0" xfId="0" applyFont="1" applyBorder="1"/>
    <xf numFmtId="0" fontId="24" fillId="0" borderId="0" xfId="0" applyFont="1" applyBorder="1" applyAlignment="1">
      <alignment horizontal="center"/>
    </xf>
    <xf numFmtId="0" fontId="26" fillId="0" borderId="0" xfId="0" applyFont="1" applyBorder="1" applyAlignment="1">
      <alignment vertical="center"/>
    </xf>
    <xf numFmtId="0" fontId="26" fillId="0" borderId="0" xfId="0" applyFont="1" applyBorder="1" applyAlignment="1">
      <alignment vertical="center" wrapText="1"/>
    </xf>
    <xf numFmtId="0" fontId="32" fillId="2" borderId="16" xfId="0" applyFont="1" applyFill="1" applyBorder="1" applyAlignment="1">
      <alignment horizontal="left" vertical="top" wrapText="1"/>
    </xf>
    <xf numFmtId="0" fontId="20" fillId="2" borderId="14"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28" xfId="0" applyFont="1" applyFill="1" applyBorder="1" applyAlignment="1">
      <alignment horizontal="left" vertical="top" wrapText="1"/>
    </xf>
    <xf numFmtId="0" fontId="20" fillId="2" borderId="29" xfId="0" applyFont="1" applyFill="1" applyBorder="1" applyAlignment="1">
      <alignment horizontal="left" vertical="top" wrapText="1"/>
    </xf>
    <xf numFmtId="0" fontId="20" fillId="2" borderId="16" xfId="0" applyFont="1" applyFill="1" applyBorder="1" applyAlignment="1">
      <alignment horizontal="left" vertical="top" wrapText="1"/>
    </xf>
    <xf numFmtId="0" fontId="20" fillId="2" borderId="11" xfId="0" applyFont="1" applyFill="1" applyBorder="1" applyAlignment="1">
      <alignment horizontal="center" vertical="center" wrapText="1"/>
    </xf>
    <xf numFmtId="0" fontId="24" fillId="0" borderId="17"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30" xfId="0" applyFont="1" applyFill="1" applyBorder="1" applyAlignment="1">
      <alignment horizontal="left" vertical="top" wrapText="1"/>
    </xf>
    <xf numFmtId="0" fontId="24" fillId="0" borderId="31" xfId="0" applyFont="1" applyFill="1" applyBorder="1" applyAlignment="1">
      <alignment horizontal="left" vertical="top" wrapText="1"/>
    </xf>
    <xf numFmtId="0" fontId="17" fillId="0" borderId="17" xfId="0" applyFont="1" applyFill="1" applyBorder="1" applyAlignment="1">
      <alignment horizontal="left" vertical="center" wrapText="1"/>
    </xf>
    <xf numFmtId="0" fontId="24" fillId="0" borderId="30" xfId="0" applyFont="1" applyFill="1" applyBorder="1" applyAlignment="1">
      <alignment horizontal="center" vertical="center" wrapText="1"/>
    </xf>
    <xf numFmtId="0" fontId="20" fillId="2" borderId="32" xfId="0" applyFont="1" applyFill="1" applyBorder="1" applyAlignment="1">
      <alignment horizontal="left" vertical="top" wrapText="1"/>
    </xf>
    <xf numFmtId="0" fontId="20" fillId="2" borderId="31" xfId="0" applyFont="1" applyFill="1" applyBorder="1" applyAlignment="1">
      <alignment horizontal="left" vertical="top" wrapText="1"/>
    </xf>
    <xf numFmtId="0" fontId="20" fillId="2" borderId="33" xfId="0" applyFont="1" applyFill="1" applyBorder="1" applyAlignment="1">
      <alignment horizontal="left" vertical="top" wrapText="1"/>
    </xf>
    <xf numFmtId="0" fontId="20" fillId="2" borderId="34" xfId="0" applyFont="1" applyFill="1" applyBorder="1" applyAlignment="1">
      <alignment horizontal="left" vertical="top" wrapText="1"/>
    </xf>
    <xf numFmtId="0" fontId="20" fillId="2" borderId="34" xfId="0" applyFont="1" applyFill="1" applyBorder="1" applyAlignment="1">
      <alignment horizontal="center" vertical="center" wrapText="1"/>
    </xf>
    <xf numFmtId="0" fontId="20" fillId="2" borderId="15" xfId="0" applyFont="1" applyFill="1" applyBorder="1" applyAlignment="1">
      <alignment horizontal="left" vertical="top" wrapText="1"/>
    </xf>
    <xf numFmtId="0" fontId="20" fillId="2" borderId="9" xfId="0" applyFont="1" applyFill="1" applyBorder="1" applyAlignment="1">
      <alignment horizontal="left" vertical="top" wrapText="1"/>
    </xf>
    <xf numFmtId="0" fontId="20" fillId="2" borderId="9" xfId="0" applyFont="1" applyFill="1" applyBorder="1" applyAlignment="1">
      <alignment horizontal="center" vertical="center" wrapText="1"/>
    </xf>
    <xf numFmtId="0" fontId="20" fillId="2" borderId="15"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4" fillId="0" borderId="0" xfId="0" applyFont="1" applyBorder="1" applyAlignment="1">
      <alignment vertical="top"/>
    </xf>
    <xf numFmtId="0" fontId="20" fillId="2" borderId="9" xfId="0" applyFont="1" applyFill="1" applyBorder="1" applyAlignment="1">
      <alignment horizontal="center" vertical="top" wrapText="1"/>
    </xf>
    <xf numFmtId="0" fontId="24" fillId="0" borderId="0" xfId="0" applyFont="1" applyFill="1" applyBorder="1"/>
    <xf numFmtId="0" fontId="24"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24" fillId="0" borderId="0" xfId="0" applyFont="1" applyFill="1" applyBorder="1" applyAlignment="1">
      <alignment horizontal="center" vertical="center" wrapText="1"/>
    </xf>
    <xf numFmtId="0" fontId="24" fillId="0" borderId="35" xfId="0" applyFont="1" applyFill="1" applyBorder="1" applyAlignment="1">
      <alignment horizontal="left" vertical="top" wrapText="1"/>
    </xf>
    <xf numFmtId="0" fontId="24" fillId="0" borderId="22" xfId="0" applyFont="1" applyFill="1" applyBorder="1" applyAlignment="1">
      <alignment horizontal="left" vertical="top" wrapText="1"/>
    </xf>
    <xf numFmtId="0" fontId="24" fillId="0" borderId="36" xfId="0" applyFont="1" applyFill="1" applyBorder="1" applyAlignment="1">
      <alignment horizontal="left" vertical="top" wrapText="1"/>
    </xf>
    <xf numFmtId="0" fontId="17" fillId="0" borderId="35" xfId="0" applyFont="1" applyFill="1" applyBorder="1" applyAlignment="1">
      <alignment horizontal="left" vertical="center" wrapText="1"/>
    </xf>
    <xf numFmtId="0" fontId="24" fillId="0" borderId="22" xfId="0" applyFont="1" applyFill="1" applyBorder="1" applyAlignment="1">
      <alignment horizontal="center" vertical="center" wrapText="1"/>
    </xf>
    <xf numFmtId="0" fontId="20" fillId="2" borderId="15" xfId="0" applyFont="1" applyFill="1" applyBorder="1" applyAlignment="1">
      <alignment vertical="top"/>
    </xf>
    <xf numFmtId="0" fontId="11" fillId="0" borderId="15" xfId="0" applyFont="1" applyBorder="1" applyAlignment="1">
      <alignment horizontal="center" vertical="center" wrapText="1"/>
    </xf>
    <xf numFmtId="0" fontId="11" fillId="0" borderId="9" xfId="0" applyFont="1" applyBorder="1" applyAlignment="1">
      <alignment horizontal="center" vertical="center"/>
    </xf>
    <xf numFmtId="0" fontId="11" fillId="0" borderId="15" xfId="0" applyFont="1" applyBorder="1" applyAlignment="1">
      <alignment horizontal="center" vertical="center"/>
    </xf>
    <xf numFmtId="44" fontId="11" fillId="0" borderId="15" xfId="2" applyFont="1" applyFill="1" applyBorder="1" applyAlignment="1">
      <alignment horizontal="center" vertical="center" wrapText="1"/>
    </xf>
    <xf numFmtId="44" fontId="11" fillId="0" borderId="9" xfId="2" applyFont="1" applyFill="1" applyBorder="1" applyAlignment="1">
      <alignment horizontal="center" vertical="center" wrapText="1"/>
    </xf>
    <xf numFmtId="0" fontId="17" fillId="0" borderId="0" xfId="0" applyFont="1" applyBorder="1"/>
    <xf numFmtId="0" fontId="11" fillId="0" borderId="0" xfId="0" applyFont="1" applyBorder="1" applyAlignment="1">
      <alignment horizontal="left" vertical="center" wrapText="1"/>
    </xf>
    <xf numFmtId="0" fontId="17" fillId="0" borderId="0" xfId="0" applyFont="1" applyBorder="1" applyAlignment="1">
      <alignment horizontal="left" vertical="top" wrapText="1"/>
    </xf>
    <xf numFmtId="0" fontId="32" fillId="0" borderId="0" xfId="0" applyFont="1" applyBorder="1" applyAlignment="1">
      <alignment vertical="center"/>
    </xf>
    <xf numFmtId="0" fontId="13" fillId="0" borderId="0" xfId="0" applyFont="1" applyBorder="1" applyAlignment="1">
      <alignment horizontal="left" vertical="center"/>
    </xf>
    <xf numFmtId="0" fontId="22" fillId="0" borderId="0" xfId="0" applyFont="1" applyBorder="1"/>
    <xf numFmtId="0" fontId="24" fillId="0" borderId="18" xfId="0" applyFont="1" applyBorder="1"/>
    <xf numFmtId="0" fontId="24" fillId="0" borderId="6" xfId="0" applyFont="1" applyBorder="1"/>
    <xf numFmtId="165" fontId="24" fillId="0" borderId="19" xfId="0" applyNumberFormat="1" applyFont="1" applyBorder="1"/>
    <xf numFmtId="166" fontId="20" fillId="2" borderId="14" xfId="0" applyNumberFormat="1" applyFont="1" applyFill="1" applyBorder="1" applyAlignment="1">
      <alignment horizontal="right"/>
    </xf>
    <xf numFmtId="165" fontId="20" fillId="2" borderId="14" xfId="0" applyNumberFormat="1" applyFont="1" applyFill="1" applyBorder="1"/>
    <xf numFmtId="0" fontId="24" fillId="0" borderId="37" xfId="0" applyFont="1" applyBorder="1"/>
    <xf numFmtId="0" fontId="24" fillId="0" borderId="5" xfId="0" applyFont="1" applyBorder="1"/>
    <xf numFmtId="166" fontId="20" fillId="2" borderId="1" xfId="0" applyNumberFormat="1" applyFont="1" applyFill="1" applyBorder="1" applyAlignment="1">
      <alignment horizontal="right" vertical="center"/>
    </xf>
    <xf numFmtId="167" fontId="20" fillId="2" borderId="1" xfId="2" applyNumberFormat="1" applyFont="1" applyFill="1" applyBorder="1" applyAlignment="1">
      <alignment vertical="center"/>
    </xf>
    <xf numFmtId="0" fontId="20" fillId="2" borderId="1" xfId="0" applyFont="1" applyFill="1" applyBorder="1" applyAlignment="1">
      <alignment horizontal="center" vertical="center"/>
    </xf>
    <xf numFmtId="0" fontId="20" fillId="2" borderId="9" xfId="0" applyFont="1" applyFill="1" applyBorder="1" applyAlignment="1">
      <alignment horizontal="center" vertical="center"/>
    </xf>
    <xf numFmtId="0" fontId="24" fillId="0" borderId="0" xfId="0" applyFont="1" applyBorder="1" applyAlignment="1">
      <alignment horizontal="left" vertical="top"/>
    </xf>
    <xf numFmtId="165" fontId="20" fillId="2" borderId="1" xfId="2" applyNumberFormat="1" applyFont="1" applyFill="1" applyBorder="1" applyAlignment="1">
      <alignment horizontal="left" vertical="center"/>
    </xf>
    <xf numFmtId="0" fontId="20" fillId="2" borderId="1" xfId="0" applyFont="1" applyFill="1" applyBorder="1" applyAlignment="1">
      <alignment horizontal="left" vertical="center"/>
    </xf>
    <xf numFmtId="0" fontId="11" fillId="0" borderId="1" xfId="0" applyFont="1" applyBorder="1" applyAlignment="1">
      <alignment horizontal="center" wrapText="1"/>
    </xf>
    <xf numFmtId="0" fontId="24" fillId="0" borderId="4" xfId="0" applyFont="1" applyBorder="1"/>
    <xf numFmtId="0" fontId="24" fillId="0" borderId="3" xfId="0" applyFont="1" applyBorder="1"/>
    <xf numFmtId="168" fontId="20" fillId="2" borderId="19" xfId="0" applyNumberFormat="1" applyFont="1" applyFill="1" applyBorder="1"/>
    <xf numFmtId="166" fontId="20" fillId="2" borderId="14" xfId="0" applyNumberFormat="1" applyFont="1" applyFill="1" applyBorder="1"/>
    <xf numFmtId="44" fontId="20" fillId="2" borderId="37" xfId="0" applyNumberFormat="1" applyFont="1" applyFill="1" applyBorder="1"/>
    <xf numFmtId="168" fontId="20" fillId="2" borderId="1" xfId="3" applyNumberFormat="1" applyFont="1" applyFill="1" applyBorder="1"/>
    <xf numFmtId="166" fontId="20" fillId="2" borderId="1" xfId="0" applyNumberFormat="1" applyFont="1" applyFill="1" applyBorder="1"/>
    <xf numFmtId="44" fontId="20" fillId="2" borderId="1" xfId="2" applyFont="1" applyFill="1" applyBorder="1"/>
    <xf numFmtId="0" fontId="20" fillId="2" borderId="1" xfId="0" applyFont="1" applyFill="1" applyBorder="1" applyAlignment="1">
      <alignment horizontal="center"/>
    </xf>
    <xf numFmtId="0" fontId="20" fillId="2" borderId="9" xfId="0" applyFont="1" applyFill="1" applyBorder="1" applyAlignment="1">
      <alignment horizontal="center"/>
    </xf>
    <xf numFmtId="168" fontId="24" fillId="0" borderId="0" xfId="3" applyNumberFormat="1" applyFont="1" applyFill="1" applyBorder="1"/>
    <xf numFmtId="0" fontId="24" fillId="0" borderId="38" xfId="0" applyFont="1" applyBorder="1"/>
    <xf numFmtId="0" fontId="24" fillId="0" borderId="39" xfId="0" applyFont="1" applyBorder="1"/>
    <xf numFmtId="0" fontId="20" fillId="0" borderId="39" xfId="0" applyFont="1" applyBorder="1"/>
    <xf numFmtId="0" fontId="20" fillId="0" borderId="40" xfId="0" applyFont="1" applyBorder="1"/>
    <xf numFmtId="166" fontId="20" fillId="2" borderId="19" xfId="0" applyNumberFormat="1" applyFont="1" applyFill="1" applyBorder="1"/>
    <xf numFmtId="166" fontId="24" fillId="0" borderId="6" xfId="0" applyNumberFormat="1" applyFont="1" applyBorder="1"/>
    <xf numFmtId="0" fontId="11" fillId="0" borderId="6" xfId="0" applyFont="1" applyBorder="1"/>
    <xf numFmtId="0" fontId="33" fillId="0" borderId="5" xfId="0" applyFont="1" applyBorder="1"/>
    <xf numFmtId="166" fontId="24" fillId="0" borderId="0" xfId="0" applyNumberFormat="1" applyFont="1" applyBorder="1"/>
    <xf numFmtId="166" fontId="24" fillId="2" borderId="41" xfId="0" applyNumberFormat="1" applyFont="1" applyFill="1" applyBorder="1"/>
    <xf numFmtId="166" fontId="24" fillId="2" borderId="1" xfId="0" applyNumberFormat="1" applyFont="1" applyFill="1" applyBorder="1"/>
    <xf numFmtId="166" fontId="20" fillId="2" borderId="42" xfId="0" applyNumberFormat="1" applyFont="1" applyFill="1" applyBorder="1"/>
    <xf numFmtId="166" fontId="20" fillId="2" borderId="2" xfId="2" applyNumberFormat="1" applyFont="1" applyFill="1" applyBorder="1"/>
    <xf numFmtId="0" fontId="17" fillId="0" borderId="0" xfId="0" applyFont="1" applyBorder="1" applyAlignment="1">
      <alignment horizontal="right"/>
    </xf>
    <xf numFmtId="0" fontId="34" fillId="0" borderId="22" xfId="0" applyFont="1" applyBorder="1" applyAlignment="1">
      <alignment horizontal="left"/>
    </xf>
    <xf numFmtId="0" fontId="24" fillId="2" borderId="41" xfId="0" applyFont="1" applyFill="1" applyBorder="1"/>
    <xf numFmtId="9" fontId="24" fillId="2" borderId="1" xfId="3" applyFont="1" applyFill="1" applyBorder="1"/>
    <xf numFmtId="9" fontId="20" fillId="2" borderId="1" xfId="3" applyFont="1" applyFill="1" applyBorder="1"/>
    <xf numFmtId="9" fontId="20" fillId="2" borderId="42" xfId="3" applyFont="1" applyFill="1" applyBorder="1"/>
    <xf numFmtId="166" fontId="24" fillId="2" borderId="1" xfId="2" applyNumberFormat="1" applyFont="1" applyFill="1" applyBorder="1"/>
    <xf numFmtId="0" fontId="20" fillId="0" borderId="22" xfId="0" applyFont="1" applyBorder="1" applyAlignment="1">
      <alignment horizontal="left"/>
    </xf>
    <xf numFmtId="0" fontId="24" fillId="0" borderId="41" xfId="0" applyFont="1" applyBorder="1"/>
    <xf numFmtId="9" fontId="24" fillId="0" borderId="1" xfId="3" applyFont="1" applyBorder="1"/>
    <xf numFmtId="9" fontId="20" fillId="0" borderId="1" xfId="3" applyFont="1" applyBorder="1"/>
    <xf numFmtId="9" fontId="20" fillId="0" borderId="42" xfId="3" applyFont="1" applyBorder="1"/>
    <xf numFmtId="0" fontId="20" fillId="0" borderId="22" xfId="0" applyFont="1" applyBorder="1" applyAlignment="1">
      <alignment horizontal="center"/>
    </xf>
    <xf numFmtId="0" fontId="24" fillId="0" borderId="43" xfId="0" applyFont="1" applyBorder="1"/>
    <xf numFmtId="9" fontId="24" fillId="0" borderId="0" xfId="3" applyFont="1" applyBorder="1"/>
    <xf numFmtId="9" fontId="20" fillId="0" borderId="0" xfId="3" applyFont="1" applyBorder="1"/>
    <xf numFmtId="9" fontId="20" fillId="0" borderId="44" xfId="3" applyFont="1" applyBorder="1"/>
    <xf numFmtId="166" fontId="20" fillId="0" borderId="0" xfId="2" applyNumberFormat="1" applyFont="1" applyBorder="1"/>
    <xf numFmtId="0" fontId="20" fillId="0" borderId="0" xfId="0" applyFont="1" applyBorder="1" applyAlignment="1">
      <alignment horizontal="center"/>
    </xf>
    <xf numFmtId="0" fontId="20" fillId="0" borderId="0" xfId="0" applyFont="1" applyBorder="1"/>
    <xf numFmtId="0" fontId="35" fillId="2" borderId="45" xfId="0" applyFont="1" applyFill="1" applyBorder="1"/>
    <xf numFmtId="0" fontId="35" fillId="2" borderId="9" xfId="0" applyFont="1" applyFill="1" applyBorder="1" applyAlignment="1">
      <alignment horizontal="center"/>
    </xf>
    <xf numFmtId="166" fontId="20" fillId="2" borderId="1" xfId="2" applyNumberFormat="1" applyFont="1" applyFill="1" applyBorder="1"/>
    <xf numFmtId="0" fontId="36" fillId="0" borderId="22" xfId="0" applyFont="1" applyBorder="1" applyAlignment="1">
      <alignment horizontal="center"/>
    </xf>
    <xf numFmtId="166" fontId="20" fillId="0" borderId="0" xfId="0" applyNumberFormat="1" applyFont="1" applyBorder="1"/>
    <xf numFmtId="166" fontId="20" fillId="2" borderId="42" xfId="2" applyNumberFormat="1" applyFont="1" applyFill="1" applyBorder="1"/>
    <xf numFmtId="166" fontId="24" fillId="2" borderId="1" xfId="3" applyNumberFormat="1" applyFont="1" applyFill="1" applyBorder="1"/>
    <xf numFmtId="0" fontId="20" fillId="2" borderId="41" xfId="0" applyFont="1" applyFill="1" applyBorder="1"/>
    <xf numFmtId="0" fontId="20" fillId="0" borderId="41" xfId="0" applyFont="1" applyBorder="1"/>
    <xf numFmtId="0" fontId="20" fillId="0" borderId="1" xfId="0" applyFont="1" applyBorder="1"/>
    <xf numFmtId="0" fontId="20" fillId="0" borderId="42" xfId="0" applyFont="1" applyBorder="1"/>
    <xf numFmtId="0" fontId="20" fillId="2" borderId="46" xfId="0" applyFont="1" applyFill="1" applyBorder="1"/>
    <xf numFmtId="0" fontId="20" fillId="0" borderId="43" xfId="0" applyFont="1" applyBorder="1"/>
    <xf numFmtId="0" fontId="20" fillId="0" borderId="44" xfId="0" applyFont="1" applyBorder="1"/>
    <xf numFmtId="0" fontId="20" fillId="0" borderId="0" xfId="0" applyFont="1" applyFill="1" applyBorder="1"/>
    <xf numFmtId="0" fontId="35" fillId="2" borderId="46" xfId="0" applyFont="1" applyFill="1" applyBorder="1"/>
    <xf numFmtId="0" fontId="11" fillId="0" borderId="41" xfId="0" applyFont="1" applyBorder="1" applyAlignment="1">
      <alignment vertical="center"/>
    </xf>
    <xf numFmtId="0" fontId="11" fillId="0" borderId="42" xfId="0" applyFont="1" applyFill="1" applyBorder="1" applyAlignment="1">
      <alignment horizontal="center" vertical="center" wrapText="1"/>
    </xf>
    <xf numFmtId="0" fontId="11" fillId="0" borderId="2" xfId="0" applyFont="1" applyBorder="1" applyAlignment="1">
      <alignment horizontal="center" vertical="center" wrapText="1"/>
    </xf>
    <xf numFmtId="44" fontId="11" fillId="0" borderId="12" xfId="2" applyFont="1" applyFill="1" applyBorder="1" applyAlignment="1">
      <alignment horizontal="center" vertical="center" wrapText="1"/>
    </xf>
    <xf numFmtId="0" fontId="26" fillId="0" borderId="3" xfId="0" applyFont="1" applyBorder="1" applyAlignment="1">
      <alignment horizontal="left" wrapText="1"/>
    </xf>
    <xf numFmtId="0" fontId="14" fillId="0" borderId="6" xfId="0" applyFont="1" applyBorder="1"/>
    <xf numFmtId="0" fontId="32" fillId="0" borderId="6" xfId="0" applyFont="1" applyBorder="1" applyAlignment="1">
      <alignment vertical="center"/>
    </xf>
    <xf numFmtId="0" fontId="13" fillId="0" borderId="6" xfId="0" applyFont="1" applyBorder="1" applyAlignment="1">
      <alignment horizontal="left"/>
    </xf>
    <xf numFmtId="44" fontId="24" fillId="0" borderId="0" xfId="2" applyFont="1" applyBorder="1"/>
    <xf numFmtId="0" fontId="37" fillId="0" borderId="0" xfId="0" applyFont="1" applyAlignment="1">
      <alignment horizontal="left" vertical="center" readingOrder="1"/>
    </xf>
    <xf numFmtId="8" fontId="24" fillId="0" borderId="0" xfId="0" applyNumberFormat="1" applyFont="1" applyBorder="1"/>
    <xf numFmtId="3" fontId="24" fillId="0" borderId="0" xfId="0" applyNumberFormat="1" applyFont="1" applyBorder="1"/>
    <xf numFmtId="6" fontId="24" fillId="0" borderId="0" xfId="0" applyNumberFormat="1" applyFont="1" applyBorder="1"/>
    <xf numFmtId="0" fontId="0" fillId="0" borderId="4" xfId="0" applyFont="1" applyBorder="1"/>
    <xf numFmtId="0" fontId="0" fillId="0" borderId="3" xfId="0" applyFont="1" applyBorder="1"/>
    <xf numFmtId="0" fontId="23" fillId="0" borderId="7" xfId="0" applyFont="1" applyBorder="1"/>
    <xf numFmtId="0" fontId="24" fillId="2" borderId="0" xfId="0" applyFont="1" applyFill="1" applyBorder="1" applyAlignment="1">
      <alignment vertical="center"/>
    </xf>
    <xf numFmtId="44" fontId="24" fillId="2" borderId="1" xfId="2" applyFont="1" applyFill="1" applyBorder="1"/>
    <xf numFmtId="169" fontId="24" fillId="2" borderId="1" xfId="1" applyNumberFormat="1" applyFont="1" applyFill="1" applyBorder="1"/>
    <xf numFmtId="0" fontId="24" fillId="0" borderId="1" xfId="0" applyFont="1" applyBorder="1" applyAlignment="1">
      <alignment horizontal="right"/>
    </xf>
    <xf numFmtId="0" fontId="36" fillId="0" borderId="1" xfId="0" applyFont="1" applyBorder="1" applyAlignment="1">
      <alignment horizontal="center"/>
    </xf>
    <xf numFmtId="166" fontId="24" fillId="0" borderId="1" xfId="0" applyNumberFormat="1" applyFont="1" applyFill="1" applyBorder="1"/>
    <xf numFmtId="169" fontId="24" fillId="0" borderId="1" xfId="1" applyNumberFormat="1" applyFont="1" applyFill="1" applyBorder="1"/>
    <xf numFmtId="166" fontId="24" fillId="0" borderId="1" xfId="2" applyNumberFormat="1" applyFont="1" applyFill="1" applyBorder="1"/>
    <xf numFmtId="0" fontId="24" fillId="2" borderId="1" xfId="0" applyFont="1" applyFill="1" applyBorder="1" applyAlignment="1">
      <alignment wrapText="1"/>
    </xf>
    <xf numFmtId="0" fontId="36" fillId="2" borderId="1" xfId="0" applyFont="1" applyFill="1" applyBorder="1" applyAlignment="1">
      <alignment horizontal="center"/>
    </xf>
    <xf numFmtId="0" fontId="34" fillId="0" borderId="1" xfId="0" applyFont="1" applyBorder="1" applyAlignment="1">
      <alignment horizontal="left"/>
    </xf>
    <xf numFmtId="44" fontId="24" fillId="0" borderId="1" xfId="2" applyFont="1" applyBorder="1"/>
    <xf numFmtId="166" fontId="24" fillId="0" borderId="1" xfId="2" applyNumberFormat="1" applyFont="1" applyBorder="1"/>
    <xf numFmtId="169" fontId="24" fillId="0" borderId="1" xfId="1" applyNumberFormat="1" applyFont="1" applyBorder="1"/>
    <xf numFmtId="0" fontId="24" fillId="0" borderId="1" xfId="0" applyFont="1" applyBorder="1"/>
    <xf numFmtId="0" fontId="36" fillId="2" borderId="1" xfId="0" applyFont="1" applyFill="1" applyBorder="1"/>
    <xf numFmtId="44" fontId="11" fillId="0" borderId="1" xfId="2" applyFont="1" applyFill="1" applyBorder="1" applyAlignment="1">
      <alignment horizontal="center" vertical="center" wrapText="1"/>
    </xf>
    <xf numFmtId="0" fontId="38" fillId="0" borderId="0" xfId="0" applyFont="1" applyBorder="1" applyAlignment="1">
      <alignment vertical="center"/>
    </xf>
    <xf numFmtId="0" fontId="11" fillId="0" borderId="0" xfId="0" applyFont="1" applyBorder="1" applyAlignment="1">
      <alignment vertical="center"/>
    </xf>
    <xf numFmtId="0" fontId="24" fillId="0" borderId="0" xfId="0" applyFont="1"/>
    <xf numFmtId="0" fontId="24" fillId="0" borderId="0" xfId="0" applyFont="1" applyFill="1"/>
    <xf numFmtId="0" fontId="26" fillId="0" borderId="10" xfId="0" applyFont="1" applyBorder="1" applyAlignment="1">
      <alignment vertical="center" wrapText="1"/>
    </xf>
    <xf numFmtId="170" fontId="24" fillId="0" borderId="0" xfId="0" applyNumberFormat="1" applyFont="1" applyFill="1"/>
    <xf numFmtId="170" fontId="24" fillId="0" borderId="0" xfId="0" applyNumberFormat="1" applyFont="1"/>
    <xf numFmtId="166" fontId="20" fillId="0" borderId="0" xfId="0" applyNumberFormat="1" applyFont="1" applyFill="1"/>
    <xf numFmtId="0" fontId="14" fillId="0" borderId="0" xfId="0" applyFont="1" applyFill="1"/>
    <xf numFmtId="166" fontId="20" fillId="0" borderId="0" xfId="0" applyNumberFormat="1" applyFont="1" applyFill="1" applyBorder="1"/>
    <xf numFmtId="166" fontId="20" fillId="2" borderId="26" xfId="0" applyNumberFormat="1" applyFont="1" applyFill="1" applyBorder="1"/>
    <xf numFmtId="166" fontId="20" fillId="2" borderId="1" xfId="3" applyNumberFormat="1" applyFont="1" applyFill="1" applyBorder="1"/>
    <xf numFmtId="166" fontId="35" fillId="2" borderId="1" xfId="0" applyNumberFormat="1" applyFont="1" applyFill="1" applyBorder="1"/>
    <xf numFmtId="166" fontId="20" fillId="2" borderId="18" xfId="0" applyNumberFormat="1" applyFont="1" applyFill="1" applyBorder="1"/>
    <xf numFmtId="0" fontId="20" fillId="2" borderId="5" xfId="0" applyFont="1" applyFill="1" applyBorder="1"/>
    <xf numFmtId="0" fontId="20" fillId="2" borderId="35" xfId="0" applyFont="1" applyFill="1" applyBorder="1"/>
    <xf numFmtId="0" fontId="35" fillId="2" borderId="22" xfId="0" applyFont="1" applyFill="1" applyBorder="1"/>
    <xf numFmtId="0" fontId="20" fillId="2" borderId="22" xfId="0" applyFont="1" applyFill="1" applyBorder="1"/>
    <xf numFmtId="166" fontId="20" fillId="2" borderId="35" xfId="2" applyNumberFormat="1" applyFont="1" applyFill="1" applyBorder="1" applyAlignment="1"/>
    <xf numFmtId="0" fontId="35" fillId="2" borderId="22" xfId="0" applyFont="1" applyFill="1" applyBorder="1" applyAlignment="1">
      <alignment wrapText="1"/>
    </xf>
    <xf numFmtId="166" fontId="20" fillId="2" borderId="35" xfId="0" applyNumberFormat="1" applyFont="1" applyFill="1" applyBorder="1"/>
    <xf numFmtId="0" fontId="20" fillId="2" borderId="22" xfId="0" applyFont="1" applyFill="1" applyBorder="1" applyAlignment="1">
      <alignment horizontal="left" wrapText="1"/>
    </xf>
    <xf numFmtId="166" fontId="20" fillId="2" borderId="35" xfId="2" applyNumberFormat="1" applyFont="1" applyFill="1" applyBorder="1"/>
    <xf numFmtId="0" fontId="20" fillId="2" borderId="22" xfId="0" applyFont="1" applyFill="1" applyBorder="1" applyAlignment="1">
      <alignment horizontal="left"/>
    </xf>
    <xf numFmtId="0" fontId="35" fillId="2" borderId="22" xfId="0" applyFont="1" applyFill="1" applyBorder="1" applyAlignment="1">
      <alignment horizontal="left"/>
    </xf>
    <xf numFmtId="168" fontId="20" fillId="2" borderId="35" xfId="3" applyNumberFormat="1" applyFont="1" applyFill="1" applyBorder="1"/>
    <xf numFmtId="9" fontId="20" fillId="2" borderId="35" xfId="3" applyFont="1" applyFill="1" applyBorder="1"/>
    <xf numFmtId="0" fontId="20" fillId="2" borderId="22" xfId="0" applyFont="1" applyFill="1" applyBorder="1" applyAlignment="1">
      <alignment wrapText="1"/>
    </xf>
    <xf numFmtId="5" fontId="20" fillId="2" borderId="35" xfId="2" applyNumberFormat="1" applyFont="1" applyFill="1" applyBorder="1"/>
    <xf numFmtId="169" fontId="20" fillId="2" borderId="47" xfId="1" applyNumberFormat="1" applyFont="1" applyFill="1" applyBorder="1"/>
    <xf numFmtId="0" fontId="35" fillId="2" borderId="48" xfId="0" applyFont="1" applyFill="1" applyBorder="1"/>
    <xf numFmtId="0" fontId="17" fillId="2" borderId="8" xfId="0" applyFont="1" applyFill="1" applyBorder="1"/>
    <xf numFmtId="0" fontId="39" fillId="2" borderId="49" xfId="0" applyFont="1" applyFill="1" applyBorder="1" applyAlignment="1">
      <alignment horizontal="left"/>
    </xf>
    <xf numFmtId="0" fontId="16" fillId="0" borderId="0" xfId="0" applyFont="1" applyFill="1"/>
    <xf numFmtId="166" fontId="20" fillId="2" borderId="46" xfId="0" applyNumberFormat="1" applyFont="1" applyFill="1" applyBorder="1"/>
    <xf numFmtId="0" fontId="24" fillId="0" borderId="0" xfId="0" applyFont="1" applyAlignment="1">
      <alignment horizontal="left" vertical="top"/>
    </xf>
    <xf numFmtId="0" fontId="11" fillId="0" borderId="0"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7" fillId="0" borderId="0" xfId="0" applyFont="1"/>
    <xf numFmtId="0" fontId="0" fillId="0" borderId="0" xfId="0" applyFont="1"/>
    <xf numFmtId="0" fontId="24" fillId="0" borderId="0" xfId="0" applyFont="1" applyAlignment="1">
      <alignment horizontal="center"/>
    </xf>
    <xf numFmtId="0" fontId="24" fillId="0" borderId="0" xfId="0" applyFont="1" applyFill="1" applyAlignment="1">
      <alignment horizontal="center"/>
    </xf>
    <xf numFmtId="0" fontId="0" fillId="0" borderId="0" xfId="0" applyFont="1" applyFill="1"/>
    <xf numFmtId="166" fontId="24" fillId="0" borderId="0" xfId="0" applyNumberFormat="1" applyFont="1"/>
    <xf numFmtId="166" fontId="0" fillId="0" borderId="0" xfId="0" applyNumberFormat="1" applyFont="1" applyFill="1"/>
    <xf numFmtId="166" fontId="20" fillId="2" borderId="16" xfId="0" applyNumberFormat="1" applyFont="1" applyFill="1" applyBorder="1"/>
    <xf numFmtId="166" fontId="20" fillId="2" borderId="11" xfId="0" applyNumberFormat="1" applyFont="1" applyFill="1" applyBorder="1"/>
    <xf numFmtId="166" fontId="20" fillId="2" borderId="6" xfId="0" applyNumberFormat="1" applyFont="1" applyFill="1" applyBorder="1"/>
    <xf numFmtId="166" fontId="20" fillId="2" borderId="50" xfId="0" applyNumberFormat="1" applyFont="1" applyFill="1" applyBorder="1"/>
    <xf numFmtId="166" fontId="20" fillId="2" borderId="51" xfId="0" applyNumberFormat="1" applyFont="1" applyFill="1" applyBorder="1"/>
    <xf numFmtId="166" fontId="20" fillId="2" borderId="52" xfId="0" applyNumberFormat="1" applyFont="1" applyFill="1" applyBorder="1"/>
    <xf numFmtId="166" fontId="20" fillId="2" borderId="31" xfId="0" applyNumberFormat="1" applyFont="1" applyFill="1" applyBorder="1"/>
    <xf numFmtId="166" fontId="20" fillId="2" borderId="15" xfId="0" applyNumberFormat="1" applyFont="1" applyFill="1" applyBorder="1"/>
    <xf numFmtId="166" fontId="20" fillId="2" borderId="9" xfId="0" applyNumberFormat="1" applyFont="1" applyFill="1" applyBorder="1"/>
    <xf numFmtId="166" fontId="20" fillId="2" borderId="53" xfId="0" applyNumberFormat="1" applyFont="1" applyFill="1" applyBorder="1"/>
    <xf numFmtId="166" fontId="20" fillId="2" borderId="41" xfId="0" applyNumberFormat="1" applyFont="1" applyFill="1" applyBorder="1"/>
    <xf numFmtId="166" fontId="20" fillId="2" borderId="54" xfId="0" applyNumberFormat="1" applyFont="1" applyFill="1" applyBorder="1"/>
    <xf numFmtId="0" fontId="20" fillId="2" borderId="15" xfId="0" applyFont="1" applyFill="1" applyBorder="1" applyAlignment="1">
      <alignment horizontal="center"/>
    </xf>
    <xf numFmtId="0" fontId="24" fillId="0" borderId="0" xfId="0" applyFont="1" applyAlignment="1">
      <alignment vertical="center"/>
    </xf>
    <xf numFmtId="0" fontId="24" fillId="0" borderId="0" xfId="0" applyFont="1" applyFill="1" applyAlignment="1">
      <alignment vertical="center"/>
    </xf>
    <xf numFmtId="0" fontId="24" fillId="0" borderId="36" xfId="0" applyFont="1" applyBorder="1" applyAlignment="1">
      <alignment vertical="center"/>
    </xf>
    <xf numFmtId="0" fontId="24" fillId="0" borderId="35" xfId="0" applyFont="1" applyBorder="1" applyAlignment="1">
      <alignment vertical="center"/>
    </xf>
    <xf numFmtId="0" fontId="24" fillId="0" borderId="0" xfId="0" applyFont="1" applyBorder="1" applyAlignment="1">
      <alignment vertical="center"/>
    </xf>
    <xf numFmtId="0" fontId="24" fillId="0" borderId="22" xfId="0" applyFont="1" applyBorder="1" applyAlignment="1">
      <alignment vertical="center"/>
    </xf>
    <xf numFmtId="0" fontId="20" fillId="2" borderId="41"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20" fillId="2" borderId="54"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56" xfId="0" applyFont="1" applyBorder="1" applyAlignment="1">
      <alignment horizontal="center" vertical="center" wrapText="1"/>
    </xf>
    <xf numFmtId="0" fontId="19" fillId="0" borderId="0" xfId="0" applyFont="1" applyFill="1" applyBorder="1" applyAlignment="1">
      <alignment vertical="center"/>
    </xf>
    <xf numFmtId="0" fontId="11" fillId="0" borderId="0" xfId="0" applyFont="1" applyBorder="1" applyAlignment="1">
      <alignment horizontal="center" vertical="center"/>
    </xf>
    <xf numFmtId="0" fontId="23" fillId="0" borderId="0" xfId="0" applyFont="1" applyBorder="1" applyAlignment="1">
      <alignment vertical="center"/>
    </xf>
    <xf numFmtId="0" fontId="19" fillId="2" borderId="0" xfId="0" applyFont="1" applyFill="1" applyBorder="1" applyAlignment="1">
      <alignment vertical="center"/>
    </xf>
    <xf numFmtId="0" fontId="31" fillId="0" borderId="0" xfId="0" applyFont="1" applyFill="1" applyBorder="1" applyAlignment="1">
      <alignment vertical="center"/>
    </xf>
    <xf numFmtId="0" fontId="24" fillId="0" borderId="0" xfId="0" applyFont="1" applyAlignment="1"/>
    <xf numFmtId="0" fontId="0" fillId="0" borderId="0" xfId="0" applyFont="1" applyBorder="1"/>
    <xf numFmtId="10" fontId="24" fillId="0" borderId="0" xfId="3" applyNumberFormat="1" applyFont="1"/>
    <xf numFmtId="0" fontId="11" fillId="0" borderId="2" xfId="0" applyFont="1" applyBorder="1" applyAlignment="1">
      <alignment horizontal="center" vertical="center"/>
    </xf>
    <xf numFmtId="0" fontId="24" fillId="0" borderId="0" xfId="0" applyFont="1" applyAlignment="1">
      <alignment horizontal="left"/>
    </xf>
    <xf numFmtId="0" fontId="20" fillId="2" borderId="0" xfId="0" applyFont="1" applyFill="1" applyBorder="1" applyAlignment="1">
      <alignment horizontal="center" vertical="center"/>
    </xf>
    <xf numFmtId="0" fontId="0" fillId="0" borderId="0" xfId="0" applyFont="1" applyFill="1" applyBorder="1"/>
    <xf numFmtId="0" fontId="24" fillId="0" borderId="0" xfId="0" applyFont="1" applyBorder="1" applyAlignment="1">
      <alignment horizontal="center" vertical="center"/>
    </xf>
    <xf numFmtId="0" fontId="24" fillId="0" borderId="4" xfId="0" applyFont="1" applyBorder="1" applyAlignment="1">
      <alignment horizontal="center" vertical="center"/>
    </xf>
    <xf numFmtId="0" fontId="24" fillId="0" borderId="3" xfId="0" applyFont="1" applyBorder="1" applyAlignment="1">
      <alignment horizontal="center" vertical="center"/>
    </xf>
    <xf numFmtId="0" fontId="24" fillId="0" borderId="0" xfId="0" applyFont="1" applyBorder="1" applyAlignment="1">
      <alignment horizontal="left" vertical="center" wrapText="1"/>
    </xf>
    <xf numFmtId="0" fontId="35" fillId="2" borderId="28" xfId="0" applyFont="1" applyFill="1" applyBorder="1" applyAlignment="1">
      <alignment horizontal="left" vertical="top" wrapText="1"/>
    </xf>
    <xf numFmtId="43" fontId="20" fillId="2" borderId="16" xfId="1" applyFont="1" applyFill="1" applyBorder="1" applyAlignment="1">
      <alignment horizontal="left" vertical="top" wrapText="1"/>
    </xf>
    <xf numFmtId="6" fontId="20" fillId="2" borderId="14" xfId="0" applyNumberFormat="1" applyFont="1" applyFill="1" applyBorder="1" applyAlignment="1">
      <alignment horizontal="left" vertical="top" wrapText="1"/>
    </xf>
    <xf numFmtId="6" fontId="20" fillId="2" borderId="11" xfId="0" applyNumberFormat="1" applyFont="1" applyFill="1" applyBorder="1" applyAlignment="1">
      <alignment horizontal="left" vertical="top" wrapText="1"/>
    </xf>
    <xf numFmtId="43" fontId="20" fillId="2" borderId="15" xfId="1" applyFont="1" applyFill="1" applyBorder="1" applyAlignment="1">
      <alignment horizontal="left" vertical="top" wrapText="1"/>
    </xf>
    <xf numFmtId="6" fontId="20" fillId="2" borderId="1" xfId="0" applyNumberFormat="1" applyFont="1" applyFill="1" applyBorder="1" applyAlignment="1">
      <alignment horizontal="left" vertical="top" wrapText="1"/>
    </xf>
    <xf numFmtId="6" fontId="20" fillId="2" borderId="9" xfId="0" applyNumberFormat="1" applyFont="1" applyFill="1" applyBorder="1" applyAlignment="1">
      <alignment horizontal="left" vertical="top" wrapText="1"/>
    </xf>
    <xf numFmtId="0" fontId="14" fillId="0" borderId="1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9" fillId="0" borderId="57" xfId="0" applyFont="1" applyFill="1" applyBorder="1" applyAlignment="1">
      <alignment horizontal="left" vertical="top" wrapText="1"/>
    </xf>
    <xf numFmtId="0" fontId="19" fillId="0" borderId="0" xfId="0" applyFont="1" applyFill="1" applyBorder="1" applyAlignment="1">
      <alignment horizontal="left" vertical="top" wrapText="1"/>
    </xf>
    <xf numFmtId="0" fontId="17" fillId="0" borderId="1" xfId="0" applyFont="1" applyBorder="1" applyAlignment="1">
      <alignment horizontal="center" vertical="center" wrapText="1"/>
    </xf>
    <xf numFmtId="0" fontId="23" fillId="0" borderId="0" xfId="0" applyFont="1" applyBorder="1" applyAlignment="1">
      <alignment vertical="center" wrapText="1"/>
    </xf>
    <xf numFmtId="0" fontId="23" fillId="0" borderId="6" xfId="0" applyFont="1" applyBorder="1" applyAlignment="1">
      <alignment horizontal="center" vertical="center" wrapText="1"/>
    </xf>
    <xf numFmtId="0" fontId="20" fillId="2" borderId="11" xfId="0" applyFont="1" applyFill="1" applyBorder="1" applyAlignment="1">
      <alignment horizontal="center" vertical="top" wrapText="1"/>
    </xf>
    <xf numFmtId="6" fontId="27" fillId="2" borderId="1" xfId="0" applyNumberFormat="1" applyFont="1" applyFill="1" applyBorder="1" applyAlignment="1">
      <alignment horizontal="left" vertical="top" wrapText="1"/>
    </xf>
    <xf numFmtId="0" fontId="25" fillId="0" borderId="0" xfId="0" applyFont="1" applyFill="1"/>
    <xf numFmtId="0" fontId="35" fillId="2" borderId="15"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23" fillId="0" borderId="13" xfId="0" applyFont="1" applyBorder="1" applyAlignment="1">
      <alignment horizontal="left" vertical="center"/>
    </xf>
    <xf numFmtId="0" fontId="11" fillId="0" borderId="3" xfId="0" applyFont="1" applyFill="1" applyBorder="1" applyAlignment="1">
      <alignment horizontal="left" vertical="top" wrapText="1"/>
    </xf>
    <xf numFmtId="0" fontId="23" fillId="0" borderId="11" xfId="0" applyFont="1" applyFill="1" applyBorder="1" applyAlignment="1">
      <alignment horizontal="left" vertical="center" wrapText="1"/>
    </xf>
    <xf numFmtId="0" fontId="23" fillId="0" borderId="9" xfId="0" applyFont="1" applyBorder="1" applyAlignment="1">
      <alignment horizontal="left" vertical="center" wrapText="1"/>
    </xf>
    <xf numFmtId="0" fontId="23" fillId="0" borderId="9" xfId="0" applyFont="1" applyFill="1" applyBorder="1" applyAlignment="1">
      <alignment horizontal="left" vertical="center" wrapText="1"/>
    </xf>
    <xf numFmtId="0" fontId="26" fillId="0" borderId="17" xfId="0" applyFont="1" applyBorder="1" applyAlignment="1">
      <alignment vertical="center" wrapText="1"/>
    </xf>
    <xf numFmtId="0" fontId="20" fillId="2" borderId="1" xfId="0" applyFont="1" applyFill="1" applyBorder="1" applyAlignment="1">
      <alignment horizontal="center"/>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9" fillId="0" borderId="1" xfId="0" applyFont="1" applyBorder="1" applyAlignment="1">
      <alignment vertical="center" wrapText="1"/>
    </xf>
    <xf numFmtId="0" fontId="11" fillId="0" borderId="0" xfId="0" applyFont="1" applyBorder="1" applyAlignment="1">
      <alignment horizontal="left" vertical="top"/>
    </xf>
    <xf numFmtId="0" fontId="0" fillId="0" borderId="0" xfId="0" applyFont="1" applyAlignment="1">
      <alignment horizontal="left"/>
    </xf>
    <xf numFmtId="0" fontId="4" fillId="0" borderId="0" xfId="0" applyFont="1" applyBorder="1" applyAlignment="1">
      <alignment horizontal="left" vertical="center"/>
    </xf>
    <xf numFmtId="0" fontId="35" fillId="2" borderId="18" xfId="0" applyFont="1" applyFill="1" applyBorder="1" applyAlignment="1">
      <alignment horizontal="center" vertical="center" wrapText="1"/>
    </xf>
    <xf numFmtId="0" fontId="17" fillId="0" borderId="9" xfId="0" applyFont="1" applyBorder="1" applyAlignment="1">
      <alignment wrapText="1"/>
    </xf>
    <xf numFmtId="0" fontId="20" fillId="2" borderId="9" xfId="0" applyFont="1" applyFill="1" applyBorder="1" applyAlignment="1">
      <alignment vertical="top" wrapText="1"/>
    </xf>
    <xf numFmtId="0" fontId="20" fillId="2" borderId="1" xfId="0" applyFont="1" applyFill="1" applyBorder="1" applyAlignment="1">
      <alignment horizontal="center" wrapText="1"/>
    </xf>
    <xf numFmtId="0" fontId="20" fillId="2" borderId="2" xfId="0" applyFont="1" applyFill="1" applyBorder="1" applyAlignment="1">
      <alignment horizontal="left"/>
    </xf>
    <xf numFmtId="0" fontId="20" fillId="2" borderId="10" xfId="0" applyFont="1" applyFill="1" applyBorder="1" applyAlignment="1">
      <alignment horizontal="left"/>
    </xf>
    <xf numFmtId="0" fontId="20" fillId="2" borderId="17" xfId="0" applyFont="1" applyFill="1" applyBorder="1" applyAlignment="1">
      <alignment horizontal="center" wrapText="1"/>
    </xf>
    <xf numFmtId="0" fontId="20" fillId="2" borderId="11" xfId="0" quotePrefix="1" applyFont="1" applyFill="1" applyBorder="1" applyAlignment="1">
      <alignment vertical="top" wrapText="1"/>
    </xf>
    <xf numFmtId="0" fontId="20" fillId="2" borderId="14" xfId="0" applyFont="1" applyFill="1" applyBorder="1" applyAlignment="1">
      <alignment horizontal="center"/>
    </xf>
    <xf numFmtId="0" fontId="20" fillId="2" borderId="19" xfId="0" applyFont="1" applyFill="1" applyBorder="1" applyAlignment="1"/>
    <xf numFmtId="0" fontId="20" fillId="2" borderId="20" xfId="0" applyFont="1" applyFill="1" applyBorder="1" applyAlignment="1"/>
    <xf numFmtId="0" fontId="20" fillId="2" borderId="21" xfId="0" applyFont="1" applyFill="1" applyBorder="1" applyAlignment="1"/>
    <xf numFmtId="164" fontId="35" fillId="2" borderId="16" xfId="0" applyNumberFormat="1" applyFont="1" applyFill="1" applyBorder="1" applyAlignment="1">
      <alignment horizontal="center" vertical="center" wrapText="1"/>
    </xf>
    <xf numFmtId="164" fontId="35" fillId="2" borderId="24" xfId="0" applyNumberFormat="1" applyFont="1" applyFill="1" applyBorder="1" applyAlignment="1">
      <alignment horizontal="center" vertical="center" wrapText="1"/>
    </xf>
    <xf numFmtId="164" fontId="35" fillId="2" borderId="19" xfId="0" applyNumberFormat="1" applyFont="1" applyFill="1" applyBorder="1" applyAlignment="1">
      <alignment horizontal="center" vertical="center" wrapText="1"/>
    </xf>
    <xf numFmtId="0" fontId="19" fillId="2" borderId="1" xfId="0" quotePrefix="1" applyFont="1" applyFill="1" applyBorder="1" applyAlignment="1">
      <alignment horizontal="center" vertical="center"/>
    </xf>
    <xf numFmtId="0" fontId="35" fillId="2" borderId="6" xfId="0" applyFont="1" applyFill="1" applyBorder="1" applyAlignment="1">
      <alignment horizontal="center" vertical="center" wrapText="1"/>
    </xf>
    <xf numFmtId="0" fontId="11" fillId="0" borderId="20" xfId="0" applyFont="1" applyBorder="1" applyAlignment="1">
      <alignment vertical="center" wrapText="1"/>
    </xf>
    <xf numFmtId="0" fontId="23" fillId="0" borderId="27" xfId="0" applyFont="1" applyBorder="1" applyAlignment="1">
      <alignment horizontal="left" vertical="center"/>
    </xf>
    <xf numFmtId="0" fontId="23" fillId="0" borderId="26" xfId="0" applyFont="1" applyBorder="1" applyAlignment="1">
      <alignment horizontal="left" vertical="center"/>
    </xf>
    <xf numFmtId="0" fontId="14" fillId="0" borderId="33" xfId="0" quotePrefix="1" applyFont="1" applyFill="1" applyBorder="1" applyAlignment="1">
      <alignment vertical="center" wrapText="1"/>
    </xf>
    <xf numFmtId="0" fontId="14" fillId="0" borderId="15" xfId="0" applyFont="1" applyFill="1" applyBorder="1" applyAlignment="1">
      <alignment vertical="top" wrapText="1"/>
    </xf>
    <xf numFmtId="0" fontId="14" fillId="0" borderId="15" xfId="0" applyFont="1" applyFill="1" applyBorder="1" applyAlignment="1">
      <alignment horizontal="left" vertical="top" wrapText="1"/>
    </xf>
    <xf numFmtId="170" fontId="24" fillId="2" borderId="1" xfId="2" applyNumberFormat="1" applyFont="1" applyFill="1" applyBorder="1"/>
    <xf numFmtId="170" fontId="24" fillId="0" borderId="1" xfId="2" applyNumberFormat="1" applyFont="1" applyBorder="1"/>
    <xf numFmtId="170" fontId="24" fillId="0" borderId="1" xfId="2" applyNumberFormat="1" applyFont="1" applyFill="1" applyBorder="1"/>
    <xf numFmtId="0" fontId="17" fillId="2" borderId="0" xfId="0" applyFont="1" applyFill="1" applyAlignment="1">
      <alignment vertical="top" wrapText="1"/>
    </xf>
    <xf numFmtId="0" fontId="24" fillId="0" borderId="63" xfId="0" applyFont="1" applyBorder="1"/>
    <xf numFmtId="0" fontId="24" fillId="0" borderId="8" xfId="0" applyFont="1" applyBorder="1"/>
    <xf numFmtId="0" fontId="24" fillId="0" borderId="63" xfId="0" applyFont="1" applyBorder="1" applyAlignment="1"/>
    <xf numFmtId="0" fontId="24" fillId="0" borderId="8" xfId="0" applyFont="1" applyBorder="1" applyAlignment="1"/>
    <xf numFmtId="0" fontId="24" fillId="0" borderId="17" xfId="0" applyFont="1" applyBorder="1" applyAlignment="1"/>
    <xf numFmtId="0" fontId="24" fillId="0" borderId="10" xfId="0" applyFont="1" applyBorder="1" applyAlignment="1"/>
    <xf numFmtId="0" fontId="24" fillId="0" borderId="20" xfId="0" applyFont="1" applyFill="1" applyBorder="1" applyAlignment="1"/>
    <xf numFmtId="0" fontId="24" fillId="0" borderId="21" xfId="0" applyFont="1" applyFill="1" applyBorder="1" applyAlignment="1"/>
    <xf numFmtId="0" fontId="14" fillId="0" borderId="1" xfId="0" applyFont="1" applyFill="1" applyBorder="1" applyAlignment="1">
      <alignment horizontal="center" vertical="center" wrapText="1"/>
    </xf>
    <xf numFmtId="166" fontId="20" fillId="2" borderId="28" xfId="0" applyNumberFormat="1" applyFont="1" applyFill="1" applyBorder="1"/>
    <xf numFmtId="0" fontId="11" fillId="0" borderId="24" xfId="0" applyFont="1" applyBorder="1" applyAlignment="1">
      <alignment horizontal="left"/>
    </xf>
    <xf numFmtId="2" fontId="31" fillId="2" borderId="8" xfId="0" applyNumberFormat="1" applyFont="1" applyFill="1" applyBorder="1"/>
    <xf numFmtId="0" fontId="24" fillId="0" borderId="10" xfId="0" applyFont="1" applyBorder="1"/>
    <xf numFmtId="168" fontId="31" fillId="2" borderId="17" xfId="0" applyNumberFormat="1" applyFont="1" applyFill="1" applyBorder="1"/>
    <xf numFmtId="0" fontId="24" fillId="0" borderId="20" xfId="0" applyFont="1" applyBorder="1"/>
    <xf numFmtId="166" fontId="35" fillId="2" borderId="21" xfId="0" applyNumberFormat="1" applyFont="1" applyFill="1" applyBorder="1"/>
    <xf numFmtId="2" fontId="35" fillId="2" borderId="8" xfId="0" applyNumberFormat="1" applyFont="1" applyFill="1" applyBorder="1"/>
    <xf numFmtId="168" fontId="35" fillId="2" borderId="17" xfId="0" applyNumberFormat="1" applyFont="1" applyFill="1" applyBorder="1"/>
    <xf numFmtId="166" fontId="20" fillId="2" borderId="2" xfId="0" applyNumberFormat="1" applyFont="1" applyFill="1" applyBorder="1"/>
    <xf numFmtId="170" fontId="20" fillId="2" borderId="1" xfId="0" applyNumberFormat="1" applyFont="1" applyFill="1" applyBorder="1"/>
    <xf numFmtId="0" fontId="18" fillId="4" borderId="1" xfId="0" applyFont="1" applyFill="1" applyBorder="1" applyAlignment="1">
      <alignment vertical="center" wrapText="1"/>
    </xf>
    <xf numFmtId="0" fontId="11" fillId="4" borderId="1" xfId="0" applyFont="1" applyFill="1" applyBorder="1" applyAlignment="1">
      <alignment vertical="center" wrapText="1"/>
    </xf>
    <xf numFmtId="0" fontId="46" fillId="0" borderId="10" xfId="0" applyFont="1" applyBorder="1" applyAlignment="1">
      <alignment horizontal="left" vertical="center"/>
    </xf>
    <xf numFmtId="0" fontId="46" fillId="0" borderId="0" xfId="0" applyFont="1" applyBorder="1" applyAlignment="1">
      <alignment horizontal="left" vertical="center"/>
    </xf>
    <xf numFmtId="0" fontId="46" fillId="0" borderId="35" xfId="0" applyFont="1" applyBorder="1" applyAlignment="1">
      <alignment horizontal="left" vertical="center"/>
    </xf>
    <xf numFmtId="0" fontId="12" fillId="0" borderId="0" xfId="0" applyFont="1"/>
    <xf numFmtId="0" fontId="13" fillId="0" borderId="0" xfId="0" applyFont="1" applyBorder="1" applyAlignment="1">
      <alignment vertical="center" wrapText="1"/>
    </xf>
    <xf numFmtId="0" fontId="0" fillId="2" borderId="1" xfId="0" applyFill="1" applyBorder="1" applyAlignment="1">
      <alignment horizontal="left" vertical="top" wrapText="1"/>
    </xf>
    <xf numFmtId="0" fontId="11" fillId="2" borderId="1" xfId="0" applyFont="1" applyFill="1" applyBorder="1" applyAlignment="1">
      <alignment horizontal="left" vertical="top" wrapText="1"/>
    </xf>
    <xf numFmtId="0" fontId="11" fillId="2" borderId="2" xfId="0" applyFont="1" applyFill="1" applyBorder="1" applyAlignment="1">
      <alignment horizontal="left" vertical="top" wrapText="1"/>
    </xf>
    <xf numFmtId="0" fontId="0" fillId="2" borderId="10" xfId="0" applyFill="1" applyBorder="1" applyAlignment="1">
      <alignment horizontal="left" vertical="top" wrapText="1"/>
    </xf>
    <xf numFmtId="0" fontId="0" fillId="2" borderId="58" xfId="0" applyFill="1" applyBorder="1" applyAlignment="1">
      <alignment horizontal="left" vertical="top" wrapText="1"/>
    </xf>
    <xf numFmtId="0" fontId="23" fillId="0" borderId="2"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3" xfId="0" applyFont="1" applyBorder="1" applyAlignment="1">
      <alignment horizontal="left" vertical="center" wrapText="1"/>
    </xf>
    <xf numFmtId="0" fontId="23" fillId="0" borderId="0" xfId="0" applyFont="1" applyBorder="1" applyAlignment="1">
      <alignment horizontal="left" vertical="center"/>
    </xf>
    <xf numFmtId="0" fontId="23" fillId="0" borderId="13" xfId="0" applyFont="1" applyBorder="1" applyAlignment="1">
      <alignment horizontal="left" vertical="center"/>
    </xf>
    <xf numFmtId="0" fontId="14" fillId="4" borderId="2"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4" fillId="0" borderId="0" xfId="0" applyFont="1" applyBorder="1" applyAlignment="1">
      <alignment horizontal="left" vertical="center" wrapText="1"/>
    </xf>
    <xf numFmtId="0" fontId="13" fillId="0" borderId="0" xfId="0" applyFont="1" applyBorder="1" applyAlignment="1">
      <alignment horizontal="left" vertical="center" wrapText="1"/>
    </xf>
    <xf numFmtId="0" fontId="19" fillId="2" borderId="10"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26" fillId="0" borderId="14" xfId="0" applyFont="1" applyBorder="1" applyAlignment="1">
      <alignment horizontal="left" vertical="center" wrapText="1"/>
    </xf>
    <xf numFmtId="0" fontId="26" fillId="0" borderId="19" xfId="0" applyFont="1" applyBorder="1" applyAlignment="1">
      <alignment horizontal="left" vertical="center" wrapText="1"/>
    </xf>
    <xf numFmtId="0" fontId="26" fillId="0" borderId="16" xfId="0" applyFont="1" applyBorder="1" applyAlignment="1">
      <alignment horizontal="left" vertical="center" wrapText="1"/>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15" xfId="0" applyFont="1" applyBorder="1" applyAlignment="1">
      <alignment horizontal="left"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15" xfId="0" applyFont="1" applyBorder="1" applyAlignment="1">
      <alignment horizontal="left" vertical="center" wrapText="1"/>
    </xf>
    <xf numFmtId="0" fontId="26" fillId="0" borderId="10" xfId="0" applyFont="1" applyBorder="1" applyAlignment="1">
      <alignment horizontal="left" vertical="center"/>
    </xf>
    <xf numFmtId="0" fontId="26" fillId="0" borderId="17" xfId="0" applyFont="1" applyBorder="1" applyAlignment="1">
      <alignment horizontal="left" vertical="center"/>
    </xf>
    <xf numFmtId="0" fontId="25" fillId="2" borderId="10"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40" fillId="2" borderId="58" xfId="0" applyFont="1" applyFill="1" applyBorder="1" applyAlignment="1">
      <alignment horizontal="left" vertical="center" wrapText="1"/>
    </xf>
    <xf numFmtId="0" fontId="17" fillId="2" borderId="0" xfId="0" applyFont="1" applyFill="1" applyAlignment="1">
      <alignment horizontal="left" vertical="top" wrapText="1"/>
    </xf>
    <xf numFmtId="0" fontId="0" fillId="0" borderId="22" xfId="0" applyFont="1" applyBorder="1" applyAlignment="1">
      <alignment horizontal="left" vertical="center"/>
    </xf>
    <xf numFmtId="0" fontId="0" fillId="0" borderId="0" xfId="0" applyFont="1" applyBorder="1" applyAlignment="1">
      <alignment horizontal="left" vertical="center"/>
    </xf>
    <xf numFmtId="0" fontId="0" fillId="0" borderId="35" xfId="0" applyFont="1" applyBorder="1" applyAlignment="1">
      <alignment horizontal="left" vertical="center"/>
    </xf>
    <xf numFmtId="0" fontId="26" fillId="0" borderId="10" xfId="0" applyFont="1" applyBorder="1" applyAlignment="1">
      <alignment horizontal="left" vertical="center" wrapText="1"/>
    </xf>
    <xf numFmtId="0" fontId="26" fillId="0" borderId="17" xfId="0" applyFont="1" applyBorder="1" applyAlignment="1">
      <alignment horizontal="left" vertical="center" wrapText="1"/>
    </xf>
    <xf numFmtId="0" fontId="26" fillId="0" borderId="2" xfId="0" applyFont="1" applyBorder="1" applyAlignment="1">
      <alignment horizontal="left" wrapText="1"/>
    </xf>
    <xf numFmtId="0" fontId="26" fillId="0" borderId="10" xfId="0" applyFont="1" applyBorder="1" applyAlignment="1">
      <alignment horizontal="left" wrapText="1"/>
    </xf>
    <xf numFmtId="0" fontId="26" fillId="0" borderId="17" xfId="0" applyFont="1" applyBorder="1" applyAlignment="1">
      <alignment horizontal="left" wrapTex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0" fillId="0" borderId="22" xfId="0" applyFont="1" applyBorder="1" applyAlignment="1">
      <alignment horizontal="left" vertical="center" wrapText="1"/>
    </xf>
    <xf numFmtId="0" fontId="0" fillId="0" borderId="0" xfId="0" applyFont="1" applyBorder="1" applyAlignment="1">
      <alignment horizontal="left" vertical="center" wrapText="1"/>
    </xf>
    <xf numFmtId="0" fontId="0" fillId="0" borderId="35" xfId="0" applyFont="1" applyBorder="1" applyAlignment="1">
      <alignment horizontal="left" vertical="center" wrapText="1"/>
    </xf>
    <xf numFmtId="0" fontId="0" fillId="0" borderId="57" xfId="0" applyBorder="1" applyAlignment="1">
      <alignment horizontal="left" vertical="top" wrapText="1"/>
    </xf>
    <xf numFmtId="0" fontId="23" fillId="0" borderId="10" xfId="0" applyFont="1" applyBorder="1" applyAlignment="1">
      <alignment horizontal="left" vertical="center"/>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17" xfId="0" applyFont="1" applyFill="1" applyBorder="1" applyAlignment="1">
      <alignment horizontal="left" vertical="center" wrapText="1"/>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26" fillId="0" borderId="15" xfId="0" applyFont="1" applyFill="1" applyBorder="1" applyAlignment="1">
      <alignment horizontal="left" vertical="center"/>
    </xf>
    <xf numFmtId="0" fontId="13" fillId="0" borderId="0" xfId="0" applyFont="1" applyBorder="1" applyAlignment="1">
      <alignment horizontal="left" vertical="top" wrapText="1"/>
    </xf>
    <xf numFmtId="0" fontId="19" fillId="2" borderId="10"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58" xfId="0" applyFont="1" applyFill="1" applyBorder="1" applyAlignment="1">
      <alignment horizontal="left" vertical="top" wrapText="1"/>
    </xf>
    <xf numFmtId="0" fontId="23" fillId="0" borderId="13" xfId="0" applyFont="1" applyBorder="1" applyAlignment="1">
      <alignment horizontal="left" vertical="top" wrapText="1"/>
    </xf>
    <xf numFmtId="0" fontId="23" fillId="0" borderId="10" xfId="0" applyFont="1" applyBorder="1" applyAlignment="1">
      <alignment horizontal="left" vertical="center" wrapText="1"/>
    </xf>
    <xf numFmtId="0" fontId="11" fillId="4" borderId="2" xfId="0" applyFont="1" applyFill="1" applyBorder="1" applyAlignment="1">
      <alignment horizontal="left" vertical="center" wrapText="1"/>
    </xf>
    <xf numFmtId="0" fontId="11" fillId="4" borderId="58" xfId="0" applyFont="1" applyFill="1" applyBorder="1" applyAlignment="1">
      <alignment horizontal="left" vertical="center" wrapText="1"/>
    </xf>
    <xf numFmtId="0" fontId="26" fillId="0" borderId="10" xfId="0" applyFont="1" applyFill="1" applyBorder="1" applyAlignment="1">
      <alignment horizontal="left" vertical="center"/>
    </xf>
    <xf numFmtId="0" fontId="26" fillId="0" borderId="17" xfId="0" applyFont="1" applyFill="1" applyBorder="1" applyAlignment="1">
      <alignment horizontal="left" vertical="center"/>
    </xf>
    <xf numFmtId="0" fontId="6" fillId="0" borderId="59" xfId="0" quotePrefix="1" applyFont="1" applyFill="1" applyBorder="1" applyAlignment="1">
      <alignment horizontal="left" vertical="center" wrapText="1"/>
    </xf>
    <xf numFmtId="0" fontId="42" fillId="0" borderId="57" xfId="0" quotePrefix="1" applyFont="1" applyFill="1" applyBorder="1" applyAlignment="1">
      <alignment horizontal="left" vertical="center" wrapText="1"/>
    </xf>
    <xf numFmtId="0" fontId="42" fillId="0" borderId="26" xfId="0" quotePrefix="1" applyFont="1" applyFill="1" applyBorder="1" applyAlignment="1">
      <alignment horizontal="left" vertical="center" wrapText="1"/>
    </xf>
    <xf numFmtId="0" fontId="42" fillId="0" borderId="13" xfId="0" quotePrefix="1" applyFont="1" applyFill="1" applyBorder="1" applyAlignment="1">
      <alignment horizontal="left" vertical="center" wrapText="1"/>
    </xf>
    <xf numFmtId="0" fontId="42" fillId="0" borderId="2" xfId="0" quotePrefix="1" applyFont="1" applyFill="1" applyBorder="1" applyAlignment="1">
      <alignment horizontal="left" vertical="top" wrapText="1"/>
    </xf>
    <xf numFmtId="0" fontId="42" fillId="0" borderId="10" xfId="0" quotePrefix="1" applyFont="1" applyFill="1" applyBorder="1" applyAlignment="1">
      <alignment horizontal="left" vertical="top" wrapText="1"/>
    </xf>
    <xf numFmtId="0" fontId="11" fillId="0" borderId="59" xfId="0" applyFont="1" applyBorder="1" applyAlignment="1">
      <alignment horizontal="left"/>
    </xf>
    <xf numFmtId="0" fontId="11" fillId="0" borderId="57" xfId="0" applyFont="1" applyBorder="1" applyAlignment="1">
      <alignment horizontal="left"/>
    </xf>
    <xf numFmtId="0" fontId="35" fillId="2" borderId="2" xfId="0" quotePrefix="1" applyFont="1" applyFill="1" applyBorder="1" applyAlignment="1">
      <alignment horizontal="left" vertical="center" wrapText="1"/>
    </xf>
    <xf numFmtId="0" fontId="35" fillId="2" borderId="10" xfId="0" quotePrefix="1" applyFont="1" applyFill="1" applyBorder="1" applyAlignment="1">
      <alignment horizontal="left" vertical="center" wrapText="1"/>
    </xf>
    <xf numFmtId="0" fontId="14" fillId="0" borderId="2" xfId="0" quotePrefix="1" applyFont="1" applyFill="1" applyBorder="1" applyAlignment="1">
      <alignment horizontal="left" vertical="center" wrapText="1"/>
    </xf>
    <xf numFmtId="0" fontId="14" fillId="0" borderId="10" xfId="0" quotePrefix="1" applyFont="1" applyFill="1" applyBorder="1" applyAlignment="1">
      <alignment horizontal="left" vertical="center" wrapText="1"/>
    </xf>
    <xf numFmtId="0" fontId="35" fillId="2" borderId="1"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11" fillId="0" borderId="60" xfId="0" applyFont="1" applyFill="1" applyBorder="1" applyAlignment="1">
      <alignment horizontal="center" wrapText="1"/>
    </xf>
    <xf numFmtId="0" fontId="11" fillId="0" borderId="61" xfId="0" applyFont="1" applyFill="1" applyBorder="1" applyAlignment="1">
      <alignment horizontal="center" wrapText="1"/>
    </xf>
    <xf numFmtId="0" fontId="11" fillId="0" borderId="62" xfId="0" applyFont="1" applyFill="1" applyBorder="1" applyAlignment="1">
      <alignment horizontal="center" wrapText="1"/>
    </xf>
    <xf numFmtId="0" fontId="11" fillId="0" borderId="7" xfId="0" applyFont="1" applyFill="1" applyBorder="1" applyAlignment="1">
      <alignment horizontal="center" wrapText="1"/>
    </xf>
    <xf numFmtId="0" fontId="11" fillId="0" borderId="4" xfId="0" applyFont="1" applyFill="1" applyBorder="1" applyAlignment="1">
      <alignment horizontal="center" wrapText="1"/>
    </xf>
    <xf numFmtId="0" fontId="35" fillId="2" borderId="49" xfId="0" applyFont="1" applyFill="1" applyBorder="1" applyAlignment="1">
      <alignment horizontal="center" vertical="center" wrapText="1"/>
    </xf>
    <xf numFmtId="0" fontId="35" fillId="2" borderId="63"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19" fillId="2" borderId="58"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1" fillId="0" borderId="7" xfId="0" applyFont="1" applyFill="1" applyBorder="1" applyAlignment="1">
      <alignment horizontal="left" vertical="top" wrapText="1"/>
    </xf>
    <xf numFmtId="0" fontId="11" fillId="0" borderId="3" xfId="0" applyFont="1" applyFill="1" applyBorder="1" applyAlignment="1">
      <alignment horizontal="left" vertical="top" wrapText="1"/>
    </xf>
    <xf numFmtId="0" fontId="23" fillId="0" borderId="0" xfId="0" applyFont="1" applyBorder="1" applyAlignment="1">
      <alignment horizontal="left" vertical="center" wrapText="1"/>
    </xf>
    <xf numFmtId="0" fontId="23" fillId="0" borderId="0" xfId="0" applyFont="1" applyBorder="1" applyAlignment="1">
      <alignment horizontal="left" vertical="top" wrapText="1"/>
    </xf>
    <xf numFmtId="0" fontId="28" fillId="2" borderId="2" xfId="0" applyFont="1" applyFill="1" applyBorder="1" applyAlignment="1">
      <alignment horizontal="left" vertical="top" wrapText="1"/>
    </xf>
    <xf numFmtId="0" fontId="28" fillId="2" borderId="58" xfId="0" applyFont="1" applyFill="1" applyBorder="1" applyAlignment="1">
      <alignment horizontal="left" vertical="top" wrapText="1"/>
    </xf>
    <xf numFmtId="0" fontId="23" fillId="0" borderId="60" xfId="0" applyFont="1" applyBorder="1" applyAlignment="1">
      <alignment horizontal="left" vertical="top" wrapText="1"/>
    </xf>
    <xf numFmtId="0" fontId="23" fillId="0" borderId="61" xfId="0" applyFont="1" applyBorder="1" applyAlignment="1">
      <alignment horizontal="left" vertical="top" wrapText="1"/>
    </xf>
    <xf numFmtId="0" fontId="23" fillId="0" borderId="62" xfId="0" applyFont="1" applyBorder="1" applyAlignment="1">
      <alignment horizontal="left" vertical="top" wrapText="1"/>
    </xf>
    <xf numFmtId="0" fontId="14" fillId="0" borderId="64" xfId="0" quotePrefix="1" applyFont="1" applyFill="1" applyBorder="1" applyAlignment="1">
      <alignment horizontal="left" vertical="center" wrapText="1"/>
    </xf>
    <xf numFmtId="0" fontId="14" fillId="0" borderId="65" xfId="0" quotePrefix="1" applyFont="1" applyFill="1" applyBorder="1" applyAlignment="1">
      <alignment horizontal="left" vertical="center" wrapText="1"/>
    </xf>
    <xf numFmtId="0" fontId="23" fillId="0" borderId="0" xfId="0" applyFont="1" applyAlignment="1">
      <alignment horizontal="left" vertical="center" wrapText="1"/>
    </xf>
    <xf numFmtId="0" fontId="28" fillId="2" borderId="63" xfId="0" applyFont="1" applyFill="1" applyBorder="1" applyAlignment="1">
      <alignment horizontal="left" vertical="top" wrapText="1"/>
    </xf>
    <xf numFmtId="0" fontId="43" fillId="2" borderId="63" xfId="0" applyFont="1" applyFill="1" applyBorder="1" applyAlignment="1">
      <alignment horizontal="left" vertical="top" wrapText="1"/>
    </xf>
    <xf numFmtId="0" fontId="43" fillId="2" borderId="8" xfId="0" applyFont="1" applyFill="1" applyBorder="1" applyAlignment="1">
      <alignment horizontal="left" vertical="top" wrapText="1"/>
    </xf>
    <xf numFmtId="0" fontId="30" fillId="2" borderId="64" xfId="0" quotePrefix="1" applyFont="1" applyFill="1" applyBorder="1" applyAlignment="1">
      <alignment horizontal="left" vertical="center" wrapText="1"/>
    </xf>
    <xf numFmtId="0" fontId="30" fillId="2" borderId="33" xfId="0" quotePrefix="1" applyFont="1" applyFill="1" applyBorder="1" applyAlignment="1">
      <alignment horizontal="left" vertical="center" wrapText="1"/>
    </xf>
    <xf numFmtId="0" fontId="42" fillId="0" borderId="9" xfId="0" quotePrefix="1" applyFont="1" applyFill="1" applyBorder="1" applyAlignment="1">
      <alignment horizontal="center" vertical="center" wrapText="1"/>
    </xf>
    <xf numFmtId="0" fontId="42" fillId="0" borderId="1" xfId="0" quotePrefix="1"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0" fillId="2" borderId="66" xfId="0" applyFont="1" applyFill="1" applyBorder="1" applyAlignment="1">
      <alignment horizontal="center" vertical="center" wrapText="1"/>
    </xf>
    <xf numFmtId="0" fontId="30" fillId="2" borderId="67"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17" fillId="0" borderId="12" xfId="0" applyFont="1" applyFill="1" applyBorder="1" applyAlignment="1">
      <alignment horizontal="center" wrapText="1"/>
    </xf>
    <xf numFmtId="0" fontId="17" fillId="0" borderId="34" xfId="0" applyFont="1" applyFill="1" applyBorder="1" applyAlignment="1">
      <alignment horizontal="center" wrapText="1"/>
    </xf>
    <xf numFmtId="0" fontId="42" fillId="0" borderId="15" xfId="0" quotePrefix="1" applyFont="1" applyFill="1" applyBorder="1" applyAlignment="1">
      <alignment horizontal="center" vertical="center" wrapText="1"/>
    </xf>
    <xf numFmtId="0" fontId="30" fillId="2" borderId="49"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23" xfId="0" applyFont="1" applyFill="1" applyBorder="1" applyAlignment="1">
      <alignment horizontal="center" vertical="center" wrapText="1"/>
    </xf>
    <xf numFmtId="0" fontId="30" fillId="2" borderId="68" xfId="0" applyFont="1" applyFill="1" applyBorder="1" applyAlignment="1">
      <alignment horizontal="center" vertical="center" wrapText="1"/>
    </xf>
    <xf numFmtId="0" fontId="30" fillId="2" borderId="69" xfId="0" applyFont="1" applyFill="1" applyBorder="1" applyAlignment="1">
      <alignment horizontal="center" vertical="center" wrapText="1"/>
    </xf>
    <xf numFmtId="0" fontId="42" fillId="0" borderId="31" xfId="0" quotePrefix="1"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23" fillId="0" borderId="6" xfId="0" applyFont="1" applyFill="1" applyBorder="1" applyAlignment="1">
      <alignment horizontal="center" vertical="center" wrapText="1"/>
    </xf>
    <xf numFmtId="44" fontId="11" fillId="0" borderId="49" xfId="2" applyFont="1" applyFill="1" applyBorder="1" applyAlignment="1">
      <alignment horizontal="center" vertical="center" wrapText="1"/>
    </xf>
    <xf numFmtId="44" fontId="11" fillId="0" borderId="8" xfId="2" applyFont="1" applyFill="1" applyBorder="1" applyAlignment="1">
      <alignment horizontal="center" vertical="center" wrapText="1"/>
    </xf>
    <xf numFmtId="0" fontId="19" fillId="2" borderId="45" xfId="0" applyFont="1" applyFill="1" applyBorder="1" applyAlignment="1">
      <alignment horizontal="left" vertical="top" wrapText="1"/>
    </xf>
    <xf numFmtId="44" fontId="11" fillId="0" borderId="70" xfId="2" applyFont="1" applyFill="1" applyBorder="1" applyAlignment="1">
      <alignment horizontal="center" vertical="center" wrapText="1"/>
    </xf>
    <xf numFmtId="44" fontId="11" fillId="0" borderId="32" xfId="2" applyFont="1" applyFill="1" applyBorder="1" applyAlignment="1">
      <alignment horizontal="center" vertical="center" wrapText="1"/>
    </xf>
    <xf numFmtId="0" fontId="28" fillId="2" borderId="2" xfId="0" applyFont="1" applyFill="1" applyBorder="1" applyAlignment="1">
      <alignment horizontal="center" vertical="top" wrapText="1"/>
    </xf>
    <xf numFmtId="0" fontId="28" fillId="2" borderId="10" xfId="0" applyFont="1" applyFill="1" applyBorder="1" applyAlignment="1">
      <alignment horizontal="center" vertical="top" wrapText="1"/>
    </xf>
    <xf numFmtId="0" fontId="28" fillId="2" borderId="58" xfId="0" applyFont="1" applyFill="1" applyBorder="1" applyAlignment="1">
      <alignment horizontal="center" vertical="top" wrapText="1"/>
    </xf>
    <xf numFmtId="0" fontId="23" fillId="0" borderId="20" xfId="0" applyFont="1" applyBorder="1" applyAlignment="1">
      <alignment horizontal="left" vertical="center"/>
    </xf>
    <xf numFmtId="44" fontId="11" fillId="0" borderId="23" xfId="2" applyFont="1" applyFill="1" applyBorder="1" applyAlignment="1">
      <alignment horizontal="center" vertical="center" wrapText="1"/>
    </xf>
    <xf numFmtId="44" fontId="11" fillId="0" borderId="69" xfId="2" applyFont="1" applyFill="1" applyBorder="1" applyAlignment="1">
      <alignment horizontal="center" vertical="center" wrapText="1"/>
    </xf>
    <xf numFmtId="0" fontId="23" fillId="0" borderId="11"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9" xfId="0" applyFont="1" applyBorder="1" applyAlignment="1">
      <alignment horizontal="left" vertical="center" wrapText="1"/>
    </xf>
    <xf numFmtId="0" fontId="23" fillId="0" borderId="1" xfId="0" applyFont="1" applyBorder="1" applyAlignment="1">
      <alignment horizontal="left" vertical="center" wrapText="1"/>
    </xf>
    <xf numFmtId="0" fontId="23"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0" fillId="2" borderId="30" xfId="0" applyFont="1" applyFill="1" applyBorder="1" applyAlignment="1">
      <alignment horizontal="center" vertical="top" wrapText="1"/>
    </xf>
    <xf numFmtId="0" fontId="20" fillId="2" borderId="10" xfId="0" applyFont="1" applyFill="1" applyBorder="1" applyAlignment="1">
      <alignment horizontal="center" vertical="top" wrapText="1"/>
    </xf>
    <xf numFmtId="0" fontId="20" fillId="2" borderId="17" xfId="0" applyFont="1" applyFill="1" applyBorder="1" applyAlignment="1">
      <alignment horizontal="center" vertical="top" wrapText="1"/>
    </xf>
    <xf numFmtId="0" fontId="26" fillId="0" borderId="19" xfId="0" applyFont="1" applyBorder="1" applyAlignment="1">
      <alignment vertical="center" wrapText="1"/>
    </xf>
    <xf numFmtId="0" fontId="26" fillId="0" borderId="21" xfId="0" applyFont="1" applyBorder="1" applyAlignment="1">
      <alignment vertical="center" wrapText="1"/>
    </xf>
    <xf numFmtId="0" fontId="26" fillId="0" borderId="2" xfId="0" applyFont="1" applyBorder="1" applyAlignment="1">
      <alignment vertical="center" wrapText="1"/>
    </xf>
    <xf numFmtId="0" fontId="26" fillId="0" borderId="17" xfId="0" applyFont="1" applyBorder="1" applyAlignment="1">
      <alignment vertical="center" wrapText="1"/>
    </xf>
    <xf numFmtId="0" fontId="26" fillId="0" borderId="10" xfId="0" applyNumberFormat="1" applyFont="1" applyFill="1" applyBorder="1" applyAlignment="1">
      <alignment vertical="center" wrapText="1"/>
    </xf>
    <xf numFmtId="0" fontId="26" fillId="0" borderId="17" xfId="0" applyNumberFormat="1" applyFont="1" applyFill="1" applyBorder="1" applyAlignment="1">
      <alignment vertical="center" wrapText="1"/>
    </xf>
    <xf numFmtId="0" fontId="17" fillId="2" borderId="0" xfId="0" applyFont="1" applyFill="1" applyAlignment="1">
      <alignment horizontal="left" vertical="top"/>
    </xf>
    <xf numFmtId="0" fontId="26" fillId="0" borderId="10" xfId="0" applyNumberFormat="1" applyFont="1" applyBorder="1" applyAlignment="1">
      <alignment vertical="center" wrapText="1"/>
    </xf>
    <xf numFmtId="0" fontId="26" fillId="0" borderId="17" xfId="0" applyNumberFormat="1" applyFont="1" applyBorder="1" applyAlignment="1">
      <alignment vertical="center" wrapText="1"/>
    </xf>
    <xf numFmtId="0" fontId="23" fillId="0" borderId="30" xfId="2" applyNumberFormat="1" applyFont="1" applyFill="1" applyBorder="1" applyAlignment="1">
      <alignment vertical="center" wrapText="1"/>
    </xf>
    <xf numFmtId="0" fontId="23" fillId="0" borderId="58" xfId="2" applyNumberFormat="1" applyFont="1" applyFill="1" applyBorder="1" applyAlignment="1">
      <alignment vertical="center" wrapText="1"/>
    </xf>
    <xf numFmtId="0" fontId="26" fillId="0" borderId="57" xfId="0" applyNumberFormat="1" applyFont="1" applyBorder="1" applyAlignment="1">
      <alignment vertical="center" wrapText="1"/>
    </xf>
    <xf numFmtId="0" fontId="26" fillId="0" borderId="47" xfId="0" applyNumberFormat="1" applyFont="1" applyBorder="1" applyAlignment="1">
      <alignment vertical="center" wrapText="1"/>
    </xf>
    <xf numFmtId="0" fontId="23" fillId="0" borderId="24" xfId="0" applyNumberFormat="1" applyFont="1" applyFill="1" applyBorder="1" applyAlignment="1">
      <alignment vertical="center" wrapText="1"/>
    </xf>
    <xf numFmtId="0" fontId="23" fillId="0" borderId="37" xfId="0" applyNumberFormat="1" applyFont="1" applyFill="1" applyBorder="1" applyAlignment="1">
      <alignment vertical="center" wrapText="1"/>
    </xf>
    <xf numFmtId="0" fontId="26" fillId="0" borderId="20" xfId="0" applyNumberFormat="1" applyFont="1" applyFill="1" applyBorder="1" applyAlignment="1">
      <alignment vertical="center" wrapText="1"/>
    </xf>
    <xf numFmtId="0" fontId="11" fillId="0" borderId="1" xfId="0" applyFont="1" applyBorder="1" applyAlignment="1">
      <alignment horizontal="center"/>
    </xf>
    <xf numFmtId="0" fontId="11" fillId="0" borderId="15" xfId="0" applyFont="1" applyBorder="1" applyAlignment="1">
      <alignment horizontal="center"/>
    </xf>
    <xf numFmtId="6" fontId="20" fillId="2" borderId="1" xfId="0" applyNumberFormat="1" applyFont="1" applyFill="1" applyBorder="1" applyAlignment="1">
      <alignment vertical="center"/>
    </xf>
    <xf numFmtId="6" fontId="20" fillId="2" borderId="15" xfId="0" applyNumberFormat="1" applyFont="1" applyFill="1" applyBorder="1" applyAlignment="1">
      <alignment vertical="center"/>
    </xf>
    <xf numFmtId="0" fontId="23" fillId="0" borderId="49" xfId="0" applyNumberFormat="1" applyFont="1" applyBorder="1" applyAlignment="1">
      <alignment vertical="center"/>
    </xf>
    <xf numFmtId="0" fontId="23" fillId="0" borderId="63" xfId="0" applyNumberFormat="1" applyFont="1" applyBorder="1" applyAlignment="1">
      <alignment vertical="center"/>
    </xf>
    <xf numFmtId="0" fontId="23" fillId="0" borderId="49" xfId="0" applyNumberFormat="1" applyFont="1" applyBorder="1" applyAlignment="1">
      <alignment horizontal="left" vertical="center"/>
    </xf>
    <xf numFmtId="0" fontId="23" fillId="0" borderId="63" xfId="0" applyNumberFormat="1" applyFont="1" applyBorder="1" applyAlignment="1">
      <alignment horizontal="left" vertical="center"/>
    </xf>
    <xf numFmtId="0" fontId="23" fillId="0" borderId="30" xfId="0" applyNumberFormat="1" applyFont="1" applyBorder="1" applyAlignment="1">
      <alignment vertical="center" wrapText="1"/>
    </xf>
    <xf numFmtId="0" fontId="23" fillId="0" borderId="58" xfId="0" applyNumberFormat="1" applyFont="1" applyBorder="1" applyAlignment="1">
      <alignment vertical="center" wrapText="1"/>
    </xf>
    <xf numFmtId="0" fontId="23" fillId="0" borderId="30" xfId="0" applyNumberFormat="1" applyFont="1" applyFill="1" applyBorder="1" applyAlignment="1">
      <alignment vertical="center" wrapText="1"/>
    </xf>
    <xf numFmtId="0" fontId="23" fillId="0" borderId="58" xfId="0" applyNumberFormat="1" applyFont="1" applyFill="1" applyBorder="1" applyAlignment="1">
      <alignment vertical="center" wrapText="1"/>
    </xf>
    <xf numFmtId="0" fontId="23" fillId="0" borderId="48" xfId="0" applyNumberFormat="1" applyFont="1" applyBorder="1" applyAlignment="1">
      <alignment vertical="center" wrapText="1"/>
    </xf>
    <xf numFmtId="0" fontId="23" fillId="0" borderId="25" xfId="0" applyNumberFormat="1" applyFont="1" applyBorder="1" applyAlignment="1">
      <alignment vertical="center" wrapText="1"/>
    </xf>
    <xf numFmtId="0" fontId="11" fillId="0" borderId="0" xfId="0" applyFont="1" applyBorder="1" applyAlignment="1">
      <alignment horizontal="left" vertical="center" wrapText="1"/>
    </xf>
    <xf numFmtId="0" fontId="18" fillId="0" borderId="7" xfId="0" applyFont="1" applyBorder="1" applyAlignment="1">
      <alignment horizontal="left"/>
    </xf>
    <xf numFmtId="0" fontId="18" fillId="0" borderId="3" xfId="0" applyFont="1" applyBorder="1" applyAlignment="1">
      <alignment horizontal="left"/>
    </xf>
    <xf numFmtId="0" fontId="11" fillId="0" borderId="1" xfId="0" applyFont="1" applyBorder="1" applyAlignment="1">
      <alignment horizontal="center" vertical="center"/>
    </xf>
    <xf numFmtId="0" fontId="11" fillId="0" borderId="15" xfId="0" applyFont="1" applyBorder="1" applyAlignment="1">
      <alignment horizontal="center" vertical="center"/>
    </xf>
    <xf numFmtId="0" fontId="20" fillId="2" borderId="1" xfId="0" applyFont="1" applyFill="1" applyBorder="1" applyAlignment="1">
      <alignment horizontal="center"/>
    </xf>
    <xf numFmtId="0" fontId="20" fillId="2" borderId="15" xfId="0" applyFont="1" applyFill="1" applyBorder="1" applyAlignment="1">
      <alignment horizont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20" fillId="2" borderId="1" xfId="0" applyFont="1" applyFill="1" applyBorder="1" applyAlignment="1">
      <alignment vertical="center" wrapText="1"/>
    </xf>
    <xf numFmtId="0" fontId="19" fillId="0" borderId="1" xfId="0" applyFont="1" applyBorder="1" applyAlignment="1">
      <alignment vertical="center" wrapText="1"/>
    </xf>
    <xf numFmtId="0" fontId="19" fillId="0" borderId="15" xfId="0" applyFont="1" applyBorder="1" applyAlignment="1">
      <alignment vertical="center" wrapText="1"/>
    </xf>
    <xf numFmtId="0" fontId="26" fillId="0" borderId="14" xfId="0" applyFont="1" applyBorder="1" applyAlignment="1">
      <alignment horizontal="left" vertical="center"/>
    </xf>
    <xf numFmtId="0" fontId="26" fillId="0" borderId="16" xfId="0" applyFont="1" applyBorder="1" applyAlignment="1">
      <alignment horizontal="left" vertical="center"/>
    </xf>
    <xf numFmtId="0" fontId="11" fillId="0" borderId="0" xfId="0" applyFont="1" applyBorder="1" applyAlignment="1">
      <alignment horizontal="right" vertical="center" wrapText="1"/>
    </xf>
    <xf numFmtId="0" fontId="23" fillId="0" borderId="9" xfId="2" applyNumberFormat="1" applyFont="1" applyFill="1" applyBorder="1" applyAlignment="1">
      <alignment horizontal="left" vertical="center" wrapText="1"/>
    </xf>
    <xf numFmtId="0" fontId="23" fillId="0" borderId="1" xfId="2" applyNumberFormat="1" applyFont="1" applyFill="1" applyBorder="1" applyAlignment="1">
      <alignment horizontal="left" vertical="center" wrapText="1"/>
    </xf>
    <xf numFmtId="0" fontId="23" fillId="0" borderId="9"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14" xfId="0" applyFont="1" applyFill="1" applyBorder="1" applyAlignment="1">
      <alignment horizontal="left" vertical="top" wrapText="1"/>
    </xf>
    <xf numFmtId="0" fontId="11" fillId="0" borderId="4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23" fillId="0" borderId="30"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23" fillId="0" borderId="11" xfId="0" applyFont="1" applyBorder="1" applyAlignment="1">
      <alignment horizontal="left" vertical="center"/>
    </xf>
    <xf numFmtId="0" fontId="23" fillId="0" borderId="14" xfId="0" applyFont="1" applyBorder="1" applyAlignment="1">
      <alignment horizontal="left" vertical="center"/>
    </xf>
    <xf numFmtId="0" fontId="23" fillId="0" borderId="30" xfId="0" applyFont="1" applyBorder="1" applyAlignment="1">
      <alignment horizontal="left" vertical="center"/>
    </xf>
    <xf numFmtId="0" fontId="23" fillId="0" borderId="58" xfId="0" applyFont="1" applyBorder="1" applyAlignment="1">
      <alignment horizontal="left" vertical="center"/>
    </xf>
    <xf numFmtId="0" fontId="23" fillId="0" borderId="9" xfId="0" applyFont="1" applyBorder="1" applyAlignment="1">
      <alignment horizontal="left" vertical="center"/>
    </xf>
    <xf numFmtId="0" fontId="23" fillId="0" borderId="1" xfId="0" applyFont="1" applyBorder="1" applyAlignment="1">
      <alignment horizontal="left" vertical="center"/>
    </xf>
    <xf numFmtId="0" fontId="23" fillId="0" borderId="58" xfId="0" applyFont="1" applyBorder="1" applyAlignment="1">
      <alignment horizontal="left"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7" xfId="0" applyFont="1" applyBorder="1" applyAlignment="1">
      <alignment horizontal="center" vertical="center" wrapText="1"/>
    </xf>
    <xf numFmtId="0" fontId="31" fillId="2" borderId="0" xfId="0" applyFont="1" applyFill="1" applyBorder="1" applyAlignment="1">
      <alignment horizontal="left" vertical="center"/>
    </xf>
    <xf numFmtId="0" fontId="11" fillId="0" borderId="70"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4" fillId="0" borderId="0" xfId="0" applyFont="1" applyBorder="1" applyAlignment="1">
      <alignment horizontal="left" vertical="center" wrapText="1"/>
    </xf>
    <xf numFmtId="0" fontId="11" fillId="0" borderId="0" xfId="0" applyFont="1" applyAlignment="1">
      <alignment horizontal="left" vertical="center"/>
    </xf>
    <xf numFmtId="0" fontId="11" fillId="0" borderId="0" xfId="0" applyFont="1" applyBorder="1" applyAlignment="1">
      <alignment horizontal="left" vertical="center"/>
    </xf>
    <xf numFmtId="0" fontId="11" fillId="0" borderId="49" xfId="0" applyFont="1" applyBorder="1" applyAlignment="1">
      <alignment horizontal="left"/>
    </xf>
    <xf numFmtId="0" fontId="11" fillId="0" borderId="63" xfId="0" applyFont="1" applyBorder="1" applyAlignment="1">
      <alignment horizontal="left"/>
    </xf>
    <xf numFmtId="0" fontId="11" fillId="0" borderId="30" xfId="0" applyFont="1" applyBorder="1" applyAlignment="1">
      <alignment horizontal="left"/>
    </xf>
    <xf numFmtId="0" fontId="11" fillId="0" borderId="10" xfId="0" applyFont="1" applyBorder="1" applyAlignment="1">
      <alignment horizontal="left"/>
    </xf>
    <xf numFmtId="0" fontId="11" fillId="0" borderId="4" xfId="0" applyFont="1" applyBorder="1" applyAlignment="1">
      <alignment horizontal="center" vertical="center" wrapText="1"/>
    </xf>
    <xf numFmtId="0" fontId="11" fillId="0" borderId="1" xfId="0" applyFont="1" applyBorder="1" applyAlignment="1">
      <alignment horizontal="right" vertical="center"/>
    </xf>
    <xf numFmtId="0" fontId="11" fillId="0" borderId="15" xfId="0" applyFont="1" applyBorder="1" applyAlignment="1">
      <alignment horizontal="right" vertical="center"/>
    </xf>
    <xf numFmtId="0" fontId="1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1" fillId="0" borderId="1" xfId="0" applyFont="1" applyBorder="1" applyAlignment="1">
      <alignment horizontal="center" vertical="top" wrapText="1"/>
    </xf>
    <xf numFmtId="0" fontId="14" fillId="0" borderId="57" xfId="0" applyFont="1" applyFill="1" applyBorder="1" applyAlignment="1">
      <alignment horizontal="center"/>
    </xf>
    <xf numFmtId="0" fontId="11" fillId="0" borderId="1" xfId="0" applyFont="1" applyFill="1" applyBorder="1" applyAlignment="1">
      <alignment horizontal="center" wrapText="1"/>
    </xf>
    <xf numFmtId="0" fontId="11" fillId="0" borderId="0" xfId="0" applyFont="1" applyBorder="1" applyAlignment="1">
      <alignment horizontal="left" wrapText="1"/>
    </xf>
    <xf numFmtId="0" fontId="50" fillId="0" borderId="0" xfId="0" applyFont="1" applyBorder="1" applyAlignment="1">
      <alignment horizontal="left" vertical="center"/>
    </xf>
    <xf numFmtId="0" fontId="19" fillId="2" borderId="2" xfId="0" applyFont="1" applyFill="1" applyBorder="1" applyAlignment="1">
      <alignment horizontal="left" vertical="top" wrapText="1"/>
    </xf>
    <xf numFmtId="0" fontId="19" fillId="2" borderId="58" xfId="0" applyFont="1" applyFill="1" applyBorder="1" applyAlignment="1">
      <alignment horizontal="left" vertical="top" wrapText="1"/>
    </xf>
    <xf numFmtId="0" fontId="19" fillId="2" borderId="1" xfId="0" applyFont="1" applyFill="1" applyBorder="1" applyAlignment="1">
      <alignment horizontal="left" vertical="top"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1" fillId="0" borderId="6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4" fillId="0" borderId="70"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23" fillId="0" borderId="24" xfId="0" applyFont="1" applyBorder="1" applyAlignment="1">
      <alignment horizontal="left" vertical="center"/>
    </xf>
    <xf numFmtId="0" fontId="23" fillId="0" borderId="37" xfId="0" applyFont="1" applyBorder="1" applyAlignment="1">
      <alignment horizontal="left" vertical="center"/>
    </xf>
    <xf numFmtId="0" fontId="23" fillId="0" borderId="30" xfId="0" applyFont="1" applyFill="1" applyBorder="1" applyAlignment="1">
      <alignment horizontal="left" vertical="center" wrapText="1"/>
    </xf>
    <xf numFmtId="0" fontId="14" fillId="4" borderId="1" xfId="0" applyFont="1" applyFill="1" applyBorder="1" applyAlignment="1">
      <alignment vertical="center" wrapText="1"/>
    </xf>
    <xf numFmtId="0" fontId="41" fillId="0" borderId="5" xfId="0" applyFont="1" applyFill="1" applyBorder="1" applyAlignment="1">
      <alignment horizontal="left" vertical="center"/>
    </xf>
    <xf numFmtId="0" fontId="41" fillId="0" borderId="6" xfId="0" applyFont="1" applyFill="1" applyBorder="1" applyAlignment="1">
      <alignment horizontal="left" vertical="center"/>
    </xf>
    <xf numFmtId="0" fontId="41" fillId="0" borderId="18" xfId="0" applyFont="1" applyFill="1" applyBorder="1" applyAlignment="1">
      <alignment horizontal="left"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1415143</xdr:colOff>
      <xdr:row>19</xdr:row>
      <xdr:rowOff>54427</xdr:rowOff>
    </xdr:from>
    <xdr:to>
      <xdr:col>0</xdr:col>
      <xdr:colOff>1605643</xdr:colOff>
      <xdr:row>20</xdr:row>
      <xdr:rowOff>122462</xdr:rowOff>
    </xdr:to>
    <xdr:sp macro="" textlink="">
      <xdr:nvSpPr>
        <xdr:cNvPr id="2" name="Down Arrow 1">
          <a:extLst>
            <a:ext uri="{FF2B5EF4-FFF2-40B4-BE49-F238E27FC236}">
              <a16:creationId xmlns:a16="http://schemas.microsoft.com/office/drawing/2014/main" xmlns="" id="{00000000-0008-0000-0600-000002000000}"/>
            </a:ext>
          </a:extLst>
        </xdr:cNvPr>
        <xdr:cNvSpPr/>
      </xdr:nvSpPr>
      <xdr:spPr>
        <a:xfrm>
          <a:off x="1415143" y="4835977"/>
          <a:ext cx="190500" cy="25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424543</xdr:colOff>
      <xdr:row>17</xdr:row>
      <xdr:rowOff>95251</xdr:rowOff>
    </xdr:from>
    <xdr:to>
      <xdr:col>1</xdr:col>
      <xdr:colOff>655865</xdr:colOff>
      <xdr:row>18</xdr:row>
      <xdr:rowOff>95250</xdr:rowOff>
    </xdr:to>
    <xdr:sp macro="" textlink="">
      <xdr:nvSpPr>
        <xdr:cNvPr id="3" name="Right Arrow 2">
          <a:extLst>
            <a:ext uri="{FF2B5EF4-FFF2-40B4-BE49-F238E27FC236}">
              <a16:creationId xmlns:a16="http://schemas.microsoft.com/office/drawing/2014/main" xmlns="" id="{00000000-0008-0000-0600-000003000000}"/>
            </a:ext>
          </a:extLst>
        </xdr:cNvPr>
        <xdr:cNvSpPr/>
      </xdr:nvSpPr>
      <xdr:spPr>
        <a:xfrm>
          <a:off x="2339068" y="4486276"/>
          <a:ext cx="231322" cy="200024"/>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1440657</xdr:colOff>
      <xdr:row>11</xdr:row>
      <xdr:rowOff>166687</xdr:rowOff>
    </xdr:from>
    <xdr:to>
      <xdr:col>0</xdr:col>
      <xdr:colOff>1671979</xdr:colOff>
      <xdr:row>12</xdr:row>
      <xdr:rowOff>180293</xdr:rowOff>
    </xdr:to>
    <xdr:sp macro="" textlink="">
      <xdr:nvSpPr>
        <xdr:cNvPr id="2" name="Right Arrow 1">
          <a:extLst>
            <a:ext uri="{FF2B5EF4-FFF2-40B4-BE49-F238E27FC236}">
              <a16:creationId xmlns:a16="http://schemas.microsoft.com/office/drawing/2014/main" xmlns="" id="{00000000-0008-0000-0800-000002000000}"/>
            </a:ext>
          </a:extLst>
        </xdr:cNvPr>
        <xdr:cNvSpPr/>
      </xdr:nvSpPr>
      <xdr:spPr>
        <a:xfrm>
          <a:off x="1440657" y="3081337"/>
          <a:ext cx="231322" cy="204106"/>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1143001</xdr:colOff>
      <xdr:row>13</xdr:row>
      <xdr:rowOff>59530</xdr:rowOff>
    </xdr:from>
    <xdr:to>
      <xdr:col>0</xdr:col>
      <xdr:colOff>1333501</xdr:colOff>
      <xdr:row>14</xdr:row>
      <xdr:rowOff>127565</xdr:rowOff>
    </xdr:to>
    <xdr:sp macro="" textlink="">
      <xdr:nvSpPr>
        <xdr:cNvPr id="3" name="Down Arrow 2">
          <a:extLst>
            <a:ext uri="{FF2B5EF4-FFF2-40B4-BE49-F238E27FC236}">
              <a16:creationId xmlns:a16="http://schemas.microsoft.com/office/drawing/2014/main" xmlns="" id="{00000000-0008-0000-0800-000003000000}"/>
            </a:ext>
          </a:extLst>
        </xdr:cNvPr>
        <xdr:cNvSpPr/>
      </xdr:nvSpPr>
      <xdr:spPr>
        <a:xfrm>
          <a:off x="1143001" y="3355180"/>
          <a:ext cx="190500" cy="25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1402557</xdr:colOff>
      <xdr:row>16</xdr:row>
      <xdr:rowOff>200024</xdr:rowOff>
    </xdr:from>
    <xdr:to>
      <xdr:col>0</xdr:col>
      <xdr:colOff>1633879</xdr:colOff>
      <xdr:row>16</xdr:row>
      <xdr:rowOff>404130</xdr:rowOff>
    </xdr:to>
    <xdr:sp macro="" textlink="">
      <xdr:nvSpPr>
        <xdr:cNvPr id="4" name="Right Arrow 3">
          <a:extLst>
            <a:ext uri="{FF2B5EF4-FFF2-40B4-BE49-F238E27FC236}">
              <a16:creationId xmlns:a16="http://schemas.microsoft.com/office/drawing/2014/main" xmlns="" id="{00000000-0008-0000-0800-000004000000}"/>
            </a:ext>
          </a:extLst>
        </xdr:cNvPr>
        <xdr:cNvSpPr/>
      </xdr:nvSpPr>
      <xdr:spPr>
        <a:xfrm>
          <a:off x="1402557" y="4524374"/>
          <a:ext cx="231322" cy="204106"/>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962026</xdr:colOff>
      <xdr:row>17</xdr:row>
      <xdr:rowOff>176211</xdr:rowOff>
    </xdr:from>
    <xdr:to>
      <xdr:col>0</xdr:col>
      <xdr:colOff>1152526</xdr:colOff>
      <xdr:row>18</xdr:row>
      <xdr:rowOff>6121</xdr:rowOff>
    </xdr:to>
    <xdr:sp macro="" textlink="">
      <xdr:nvSpPr>
        <xdr:cNvPr id="5" name="Down Arrow 4">
          <a:extLst>
            <a:ext uri="{FF2B5EF4-FFF2-40B4-BE49-F238E27FC236}">
              <a16:creationId xmlns:a16="http://schemas.microsoft.com/office/drawing/2014/main" xmlns="" id="{00000000-0008-0000-0800-000005000000}"/>
            </a:ext>
          </a:extLst>
        </xdr:cNvPr>
        <xdr:cNvSpPr/>
      </xdr:nvSpPr>
      <xdr:spPr>
        <a:xfrm>
          <a:off x="962026" y="4986336"/>
          <a:ext cx="190500" cy="25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93479</xdr:colOff>
      <xdr:row>67</xdr:row>
      <xdr:rowOff>65124</xdr:rowOff>
    </xdr:from>
    <xdr:to>
      <xdr:col>9</xdr:col>
      <xdr:colOff>826904</xdr:colOff>
      <xdr:row>70</xdr:row>
      <xdr:rowOff>474700</xdr:rowOff>
    </xdr:to>
    <xdr:pic>
      <xdr:nvPicPr>
        <xdr:cNvPr id="13343" name="Picture 1">
          <a:extLst>
            <a:ext uri="{FF2B5EF4-FFF2-40B4-BE49-F238E27FC236}">
              <a16:creationId xmlns:a16="http://schemas.microsoft.com/office/drawing/2014/main" xmlns="" id="{00000000-0008-0000-0D00-00001F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4031" y="12912798"/>
          <a:ext cx="733425" cy="1162715"/>
        </a:xfrm>
        <a:prstGeom prst="rect">
          <a:avLst/>
        </a:prstGeom>
        <a:solidFill>
          <a:srgbClr val="EBF1DE"/>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7"/>
  <sheetViews>
    <sheetView view="pageBreakPreview" zoomScale="110" zoomScaleNormal="100" zoomScaleSheetLayoutView="110" workbookViewId="0">
      <selection activeCell="AJ52" sqref="AJ52"/>
    </sheetView>
  </sheetViews>
  <sheetFormatPr defaultRowHeight="15" x14ac:dyDescent="0.25"/>
  <cols>
    <col min="2" max="2" width="82.85546875" customWidth="1"/>
  </cols>
  <sheetData>
    <row r="1" spans="1:2" ht="15.75" x14ac:dyDescent="0.25">
      <c r="A1" s="35" t="s">
        <v>388</v>
      </c>
    </row>
    <row r="3" spans="1:2" x14ac:dyDescent="0.25">
      <c r="A3" s="36" t="s">
        <v>100</v>
      </c>
    </row>
    <row r="4" spans="1:2" x14ac:dyDescent="0.25">
      <c r="B4" t="s">
        <v>101</v>
      </c>
    </row>
    <row r="5" spans="1:2" x14ac:dyDescent="0.25">
      <c r="B5" t="s">
        <v>102</v>
      </c>
    </row>
    <row r="6" spans="1:2" x14ac:dyDescent="0.25">
      <c r="B6" t="s">
        <v>21</v>
      </c>
    </row>
    <row r="7" spans="1:2" x14ac:dyDescent="0.25">
      <c r="B7" t="s">
        <v>103</v>
      </c>
    </row>
    <row r="8" spans="1:2" x14ac:dyDescent="0.25">
      <c r="B8" t="s">
        <v>293</v>
      </c>
    </row>
    <row r="9" spans="1:2" x14ac:dyDescent="0.25">
      <c r="B9" t="s">
        <v>36</v>
      </c>
    </row>
    <row r="10" spans="1:2" x14ac:dyDescent="0.25">
      <c r="B10" t="s">
        <v>37</v>
      </c>
    </row>
    <row r="12" spans="1:2" x14ac:dyDescent="0.25">
      <c r="A12" s="36" t="s">
        <v>387</v>
      </c>
    </row>
    <row r="13" spans="1:2" x14ac:dyDescent="0.25">
      <c r="B13" t="s">
        <v>20</v>
      </c>
    </row>
    <row r="15" spans="1:2" x14ac:dyDescent="0.25">
      <c r="A15" s="36" t="s">
        <v>104</v>
      </c>
    </row>
    <row r="16" spans="1:2" x14ac:dyDescent="0.25">
      <c r="B16" t="s">
        <v>277</v>
      </c>
    </row>
    <row r="17" spans="1:2" x14ac:dyDescent="0.25">
      <c r="B17" t="s">
        <v>105</v>
      </c>
    </row>
    <row r="18" spans="1:2" x14ac:dyDescent="0.25">
      <c r="B18" t="s">
        <v>106</v>
      </c>
    </row>
    <row r="19" spans="1:2" x14ac:dyDescent="0.25">
      <c r="B19" t="s">
        <v>298</v>
      </c>
    </row>
    <row r="20" spans="1:2" x14ac:dyDescent="0.25">
      <c r="B20" t="s">
        <v>281</v>
      </c>
    </row>
    <row r="22" spans="1:2" x14ac:dyDescent="0.25">
      <c r="A22" s="16" t="s">
        <v>107</v>
      </c>
    </row>
    <row r="23" spans="1:2" x14ac:dyDescent="0.25">
      <c r="B23" t="s">
        <v>108</v>
      </c>
    </row>
    <row r="25" spans="1:2" x14ac:dyDescent="0.25">
      <c r="B25" s="133" t="s">
        <v>22</v>
      </c>
    </row>
    <row r="26" spans="1:2" x14ac:dyDescent="0.25">
      <c r="B26" s="37" t="s">
        <v>99</v>
      </c>
    </row>
    <row r="27" spans="1:2" x14ac:dyDescent="0.25">
      <c r="B27" s="397"/>
    </row>
  </sheetData>
  <customSheetViews>
    <customSheetView guid="{E4212B35-3167-45C2-BD72-B3516EB52D76}">
      <selection activeCell="B12" sqref="B12"/>
      <pageMargins left="0.7" right="0.7" top="0.75" bottom="0.75" header="0.3" footer="0.3"/>
      <pageSetup orientation="landscape" r:id="rId1"/>
    </customSheetView>
  </customSheetViews>
  <pageMargins left="0.7" right="0.7" top="0.75" bottom="0.75" header="0.3" footer="0.3"/>
  <pageSetup orientation="landscape" cellComments="asDisplayed"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
  <sheetViews>
    <sheetView view="pageBreakPreview" zoomScale="70" zoomScaleNormal="90" zoomScaleSheetLayoutView="70" workbookViewId="0">
      <selection activeCell="AJ52" sqref="AJ52"/>
    </sheetView>
  </sheetViews>
  <sheetFormatPr defaultColWidth="9.140625" defaultRowHeight="12.75" x14ac:dyDescent="0.2"/>
  <cols>
    <col min="1" max="1" width="14.28515625" style="135" customWidth="1"/>
    <col min="2" max="2" width="32.140625" style="134" customWidth="1"/>
    <col min="3" max="4" width="55.5703125" style="134" customWidth="1"/>
    <col min="5" max="5" width="31.140625" style="134" customWidth="1"/>
    <col min="6" max="6" width="30.5703125" style="134" customWidth="1"/>
    <col min="7" max="10" width="29" style="134" customWidth="1"/>
    <col min="11" max="11" width="24" style="134" customWidth="1"/>
    <col min="12" max="16384" width="9.140625" style="134"/>
  </cols>
  <sheetData>
    <row r="1" spans="1:256" ht="15" customHeight="1" x14ac:dyDescent="0.25">
      <c r="A1" s="7" t="s">
        <v>288</v>
      </c>
      <c r="B1" s="7"/>
      <c r="C1" s="439" t="s">
        <v>300</v>
      </c>
      <c r="D1" s="439" t="s">
        <v>301</v>
      </c>
      <c r="E1" s="7"/>
      <c r="F1" s="7"/>
      <c r="G1" s="7"/>
      <c r="H1" s="7"/>
      <c r="I1" s="7"/>
      <c r="J1" s="7"/>
    </row>
    <row r="2" spans="1:256" ht="20.25" customHeight="1" x14ac:dyDescent="0.25">
      <c r="A2" s="182" t="s">
        <v>275</v>
      </c>
      <c r="B2" s="181"/>
      <c r="C2" s="181"/>
      <c r="D2" s="181"/>
      <c r="G2" s="181"/>
      <c r="H2" s="180"/>
      <c r="I2" s="46" t="s">
        <v>118</v>
      </c>
      <c r="J2" s="180"/>
    </row>
    <row r="3" spans="1:256" ht="33.75" customHeight="1" x14ac:dyDescent="0.25">
      <c r="A3" s="474" t="s">
        <v>284</v>
      </c>
      <c r="B3" s="474"/>
      <c r="C3" s="474"/>
      <c r="D3" s="474"/>
      <c r="E3" s="393"/>
      <c r="F3" s="393"/>
      <c r="G3" s="393"/>
      <c r="H3" s="180"/>
      <c r="I3" s="46"/>
      <c r="J3" s="180"/>
    </row>
    <row r="4" spans="1:256" ht="65.25" customHeight="1" x14ac:dyDescent="0.2">
      <c r="A4" s="28" t="s">
        <v>128</v>
      </c>
      <c r="B4" s="604"/>
      <c r="C4" s="604"/>
      <c r="D4" s="604"/>
      <c r="E4" s="607"/>
      <c r="F4" s="608"/>
      <c r="G4" s="608"/>
      <c r="H4" s="608"/>
      <c r="I4" s="608"/>
      <c r="J4" s="609"/>
    </row>
    <row r="5" spans="1:256" ht="19.5" customHeight="1" thickBot="1" x14ac:dyDescent="0.25">
      <c r="A5" s="610" t="s">
        <v>127</v>
      </c>
      <c r="B5" s="610"/>
      <c r="C5" s="610"/>
      <c r="D5" s="610"/>
      <c r="E5" s="394"/>
      <c r="F5" s="394"/>
      <c r="G5" s="601"/>
      <c r="H5" s="601"/>
      <c r="I5" s="601"/>
      <c r="J5" s="601"/>
    </row>
    <row r="6" spans="1:256" s="178" customFormat="1" ht="23.25" customHeight="1" x14ac:dyDescent="0.2">
      <c r="A6" s="602" t="s">
        <v>114</v>
      </c>
      <c r="B6" s="603"/>
      <c r="C6" s="611" t="s">
        <v>113</v>
      </c>
      <c r="D6" s="612"/>
      <c r="E6" s="605" t="s">
        <v>112</v>
      </c>
      <c r="F6" s="605" t="s">
        <v>111</v>
      </c>
      <c r="G6" s="598" t="s">
        <v>286</v>
      </c>
      <c r="H6" s="599"/>
      <c r="I6" s="599"/>
      <c r="J6" s="600"/>
    </row>
    <row r="7" spans="1:256" s="161" customFormat="1" ht="15" x14ac:dyDescent="0.25">
      <c r="A7" s="177" t="s">
        <v>126</v>
      </c>
      <c r="B7" s="176" t="s">
        <v>125</v>
      </c>
      <c r="C7" s="174" t="s">
        <v>124</v>
      </c>
      <c r="D7" s="175" t="s">
        <v>291</v>
      </c>
      <c r="E7" s="606"/>
      <c r="F7" s="606"/>
      <c r="G7" s="174" t="s">
        <v>123</v>
      </c>
      <c r="H7" s="10" t="s">
        <v>122</v>
      </c>
      <c r="I7" s="10" t="s">
        <v>121</v>
      </c>
      <c r="J7" s="173" t="s">
        <v>120</v>
      </c>
    </row>
    <row r="8" spans="1:256" s="163" customFormat="1" ht="16.5" customHeight="1" x14ac:dyDescent="0.2">
      <c r="A8" s="171"/>
      <c r="B8" s="170" t="s">
        <v>119</v>
      </c>
      <c r="C8" s="168"/>
      <c r="D8" s="167"/>
      <c r="E8" s="169"/>
      <c r="F8" s="169"/>
      <c r="G8" s="168"/>
      <c r="H8" s="164"/>
      <c r="I8" s="164"/>
      <c r="J8" s="167"/>
      <c r="K8" s="166"/>
      <c r="L8" s="165"/>
      <c r="M8" s="164"/>
      <c r="N8" s="164"/>
      <c r="O8" s="164"/>
      <c r="P8" s="164"/>
      <c r="Q8" s="164"/>
      <c r="R8" s="164"/>
      <c r="S8" s="164"/>
      <c r="T8" s="164"/>
      <c r="U8" s="166"/>
      <c r="V8" s="165"/>
      <c r="W8" s="164"/>
      <c r="X8" s="164"/>
      <c r="Y8" s="164"/>
      <c r="Z8" s="164"/>
      <c r="AA8" s="164"/>
      <c r="AB8" s="164"/>
      <c r="AC8" s="164"/>
      <c r="AD8" s="164"/>
      <c r="AE8" s="166"/>
      <c r="AF8" s="165"/>
      <c r="AG8" s="164"/>
      <c r="AH8" s="164"/>
      <c r="AI8" s="164"/>
      <c r="AJ8" s="164"/>
      <c r="AK8" s="164"/>
      <c r="AL8" s="164"/>
      <c r="AM8" s="164"/>
      <c r="AN8" s="164"/>
      <c r="AO8" s="166"/>
      <c r="AP8" s="165"/>
      <c r="AQ8" s="164"/>
      <c r="AR8" s="164"/>
      <c r="AS8" s="164"/>
      <c r="AT8" s="164"/>
      <c r="AU8" s="164"/>
      <c r="AV8" s="164"/>
      <c r="AW8" s="164"/>
      <c r="AX8" s="164"/>
      <c r="AY8" s="166"/>
      <c r="AZ8" s="165"/>
      <c r="BA8" s="164"/>
      <c r="BB8" s="164"/>
      <c r="BC8" s="164"/>
      <c r="BD8" s="164"/>
      <c r="BE8" s="164"/>
      <c r="BF8" s="164"/>
      <c r="BG8" s="164"/>
      <c r="BH8" s="164"/>
      <c r="BI8" s="166"/>
      <c r="BJ8" s="165"/>
      <c r="BK8" s="164"/>
      <c r="BL8" s="164"/>
      <c r="BM8" s="164"/>
      <c r="BN8" s="164"/>
      <c r="BO8" s="164"/>
      <c r="BP8" s="164"/>
      <c r="BQ8" s="164"/>
      <c r="BR8" s="164"/>
      <c r="BS8" s="166"/>
      <c r="BT8" s="165"/>
      <c r="BU8" s="164"/>
      <c r="BV8" s="164"/>
      <c r="BW8" s="164"/>
      <c r="BX8" s="164"/>
      <c r="BY8" s="164"/>
      <c r="BZ8" s="164"/>
      <c r="CA8" s="164"/>
      <c r="CB8" s="164"/>
      <c r="CC8" s="166"/>
      <c r="CD8" s="165"/>
      <c r="CE8" s="164"/>
      <c r="CF8" s="164"/>
      <c r="CG8" s="164"/>
      <c r="CH8" s="164"/>
      <c r="CI8" s="164"/>
      <c r="CJ8" s="164"/>
      <c r="CK8" s="164"/>
      <c r="CL8" s="164"/>
      <c r="CM8" s="166"/>
      <c r="CN8" s="165"/>
      <c r="CO8" s="164"/>
      <c r="CP8" s="164"/>
      <c r="CQ8" s="164"/>
      <c r="CR8" s="164"/>
      <c r="CS8" s="164"/>
      <c r="CT8" s="164"/>
      <c r="CU8" s="164"/>
      <c r="CV8" s="164"/>
      <c r="CW8" s="166"/>
      <c r="CX8" s="165"/>
      <c r="CY8" s="164"/>
      <c r="CZ8" s="164"/>
      <c r="DA8" s="164"/>
      <c r="DB8" s="164"/>
      <c r="DC8" s="164"/>
      <c r="DD8" s="164"/>
      <c r="DE8" s="164"/>
      <c r="DF8" s="164"/>
      <c r="DG8" s="166"/>
      <c r="DH8" s="165"/>
      <c r="DI8" s="164"/>
      <c r="DJ8" s="164"/>
      <c r="DK8" s="164"/>
      <c r="DL8" s="164"/>
      <c r="DM8" s="164"/>
      <c r="DN8" s="164"/>
      <c r="DO8" s="164"/>
      <c r="DP8" s="164"/>
      <c r="DQ8" s="166"/>
      <c r="DR8" s="165"/>
      <c r="DS8" s="164"/>
      <c r="DT8" s="164"/>
      <c r="DU8" s="164"/>
      <c r="DV8" s="164"/>
      <c r="DW8" s="164"/>
      <c r="DX8" s="164"/>
      <c r="DY8" s="164"/>
      <c r="DZ8" s="164"/>
      <c r="EA8" s="166"/>
      <c r="EB8" s="165"/>
      <c r="EC8" s="164"/>
      <c r="ED8" s="164"/>
      <c r="EE8" s="164"/>
      <c r="EF8" s="164"/>
      <c r="EG8" s="164"/>
      <c r="EH8" s="164"/>
      <c r="EI8" s="164"/>
      <c r="EJ8" s="164"/>
      <c r="EK8" s="166"/>
      <c r="EL8" s="165"/>
      <c r="EM8" s="164"/>
      <c r="EN8" s="164"/>
      <c r="EO8" s="164"/>
      <c r="EP8" s="164"/>
      <c r="EQ8" s="164"/>
      <c r="ER8" s="164"/>
      <c r="ES8" s="164"/>
      <c r="ET8" s="164"/>
      <c r="EU8" s="166"/>
      <c r="EV8" s="165"/>
      <c r="EW8" s="164"/>
      <c r="EX8" s="164"/>
      <c r="EY8" s="164"/>
      <c r="EZ8" s="164"/>
      <c r="FA8" s="164"/>
      <c r="FB8" s="164"/>
      <c r="FC8" s="164"/>
      <c r="FD8" s="164"/>
      <c r="FE8" s="166"/>
      <c r="FF8" s="165"/>
      <c r="FG8" s="164"/>
      <c r="FH8" s="164"/>
      <c r="FI8" s="164"/>
      <c r="FJ8" s="164"/>
      <c r="FK8" s="164"/>
      <c r="FL8" s="164"/>
      <c r="FM8" s="164"/>
      <c r="FN8" s="164"/>
      <c r="FO8" s="166"/>
      <c r="FP8" s="165"/>
      <c r="FQ8" s="164"/>
      <c r="FR8" s="164"/>
      <c r="FS8" s="164"/>
      <c r="FT8" s="164"/>
      <c r="FU8" s="164"/>
      <c r="FV8" s="164"/>
      <c r="FW8" s="164"/>
      <c r="FX8" s="164"/>
      <c r="FY8" s="166"/>
      <c r="FZ8" s="165"/>
      <c r="GA8" s="164"/>
      <c r="GB8" s="164"/>
      <c r="GC8" s="164"/>
      <c r="GD8" s="164"/>
      <c r="GE8" s="164"/>
      <c r="GF8" s="164"/>
      <c r="GG8" s="164"/>
      <c r="GH8" s="164"/>
      <c r="GI8" s="166"/>
      <c r="GJ8" s="165"/>
      <c r="GK8" s="164"/>
      <c r="GL8" s="164"/>
      <c r="GM8" s="164"/>
      <c r="GN8" s="164"/>
      <c r="GO8" s="164"/>
      <c r="GP8" s="164"/>
      <c r="GQ8" s="164"/>
      <c r="GR8" s="164"/>
      <c r="GS8" s="166"/>
      <c r="GT8" s="165"/>
      <c r="GU8" s="164"/>
      <c r="GV8" s="164"/>
      <c r="GW8" s="164"/>
      <c r="GX8" s="164"/>
      <c r="GY8" s="164"/>
      <c r="GZ8" s="164"/>
      <c r="HA8" s="164"/>
      <c r="HB8" s="164"/>
      <c r="HC8" s="166"/>
      <c r="HD8" s="165"/>
      <c r="HE8" s="164"/>
      <c r="HF8" s="164"/>
      <c r="HG8" s="164"/>
      <c r="HH8" s="164"/>
      <c r="HI8" s="164"/>
      <c r="HJ8" s="164"/>
      <c r="HK8" s="164"/>
      <c r="HL8" s="164"/>
      <c r="HM8" s="166"/>
      <c r="HN8" s="165"/>
      <c r="HO8" s="164"/>
      <c r="HP8" s="164"/>
      <c r="HQ8" s="164"/>
      <c r="HR8" s="164"/>
      <c r="HS8" s="164"/>
      <c r="HT8" s="164"/>
      <c r="HU8" s="164"/>
      <c r="HV8" s="164"/>
      <c r="HW8" s="166"/>
      <c r="HX8" s="165"/>
      <c r="HY8" s="164"/>
      <c r="HZ8" s="164"/>
      <c r="IA8" s="164"/>
      <c r="IB8" s="164"/>
      <c r="IC8" s="164"/>
      <c r="ID8" s="164"/>
      <c r="IE8" s="164"/>
      <c r="IF8" s="164"/>
      <c r="IG8" s="166"/>
      <c r="IH8" s="165"/>
      <c r="II8" s="164"/>
      <c r="IJ8" s="164"/>
      <c r="IK8" s="164"/>
      <c r="IL8" s="164"/>
      <c r="IM8" s="164"/>
      <c r="IN8" s="164"/>
      <c r="IO8" s="164"/>
      <c r="IP8" s="164"/>
      <c r="IQ8" s="166"/>
      <c r="IR8" s="165"/>
      <c r="IS8" s="164"/>
      <c r="IT8" s="164"/>
      <c r="IU8" s="164"/>
      <c r="IV8" s="164"/>
    </row>
    <row r="9" spans="1:256" ht="64.5" customHeight="1" x14ac:dyDescent="0.2">
      <c r="A9" s="158"/>
      <c r="B9" s="172"/>
      <c r="C9" s="157"/>
      <c r="D9" s="156"/>
      <c r="E9" s="152"/>
      <c r="F9" s="152"/>
      <c r="G9" s="157"/>
      <c r="H9" s="118"/>
      <c r="I9" s="118"/>
      <c r="J9" s="156"/>
    </row>
    <row r="10" spans="1:256" ht="71.25" customHeight="1" x14ac:dyDescent="0.2">
      <c r="A10" s="158"/>
      <c r="B10" s="156"/>
      <c r="C10" s="157"/>
      <c r="D10" s="156"/>
      <c r="E10" s="152"/>
      <c r="F10" s="152"/>
      <c r="G10" s="157"/>
      <c r="H10" s="118"/>
      <c r="I10" s="118"/>
      <c r="J10" s="156"/>
    </row>
    <row r="11" spans="1:256" ht="72.75" customHeight="1" x14ac:dyDescent="0.2">
      <c r="A11" s="158"/>
      <c r="B11" s="156"/>
      <c r="C11" s="157"/>
      <c r="D11" s="156"/>
      <c r="E11" s="152"/>
      <c r="F11" s="152"/>
      <c r="G11" s="157"/>
      <c r="H11" s="118"/>
      <c r="I11" s="118"/>
      <c r="J11" s="156"/>
    </row>
    <row r="12" spans="1:256" s="163" customFormat="1" ht="31.5" customHeight="1" x14ac:dyDescent="0.2">
      <c r="A12" s="171"/>
      <c r="B12" s="170" t="s">
        <v>117</v>
      </c>
      <c r="C12" s="168"/>
      <c r="D12" s="167"/>
      <c r="E12" s="169"/>
      <c r="F12" s="169"/>
      <c r="G12" s="168"/>
      <c r="H12" s="164"/>
      <c r="I12" s="164"/>
      <c r="J12" s="167"/>
      <c r="K12" s="166"/>
      <c r="L12" s="165"/>
      <c r="M12" s="164"/>
      <c r="N12" s="164"/>
      <c r="O12" s="164"/>
      <c r="P12" s="164"/>
      <c r="Q12" s="164"/>
      <c r="R12" s="164"/>
      <c r="S12" s="164"/>
      <c r="T12" s="164"/>
      <c r="U12" s="166"/>
      <c r="V12" s="165"/>
      <c r="W12" s="164"/>
      <c r="X12" s="164"/>
      <c r="Y12" s="164"/>
      <c r="Z12" s="164"/>
      <c r="AA12" s="164"/>
      <c r="AB12" s="164"/>
      <c r="AC12" s="164"/>
      <c r="AD12" s="164"/>
      <c r="AE12" s="166"/>
      <c r="AF12" s="165"/>
      <c r="AG12" s="164"/>
      <c r="AH12" s="164"/>
      <c r="AI12" s="164"/>
      <c r="AJ12" s="164"/>
      <c r="AK12" s="164"/>
      <c r="AL12" s="164"/>
      <c r="AM12" s="164"/>
      <c r="AN12" s="164"/>
      <c r="AO12" s="166"/>
      <c r="AP12" s="165"/>
      <c r="AQ12" s="164"/>
      <c r="AR12" s="164"/>
      <c r="AS12" s="164"/>
      <c r="AT12" s="164"/>
      <c r="AU12" s="164"/>
      <c r="AV12" s="164"/>
      <c r="AW12" s="164"/>
      <c r="AX12" s="164"/>
      <c r="AY12" s="166"/>
      <c r="AZ12" s="165"/>
      <c r="BA12" s="164"/>
      <c r="BB12" s="164"/>
      <c r="BC12" s="164"/>
      <c r="BD12" s="164"/>
      <c r="BE12" s="164"/>
      <c r="BF12" s="164"/>
      <c r="BG12" s="164"/>
      <c r="BH12" s="164"/>
      <c r="BI12" s="166"/>
      <c r="BJ12" s="165"/>
      <c r="BK12" s="164"/>
      <c r="BL12" s="164"/>
      <c r="BM12" s="164"/>
      <c r="BN12" s="164"/>
      <c r="BO12" s="164"/>
      <c r="BP12" s="164"/>
      <c r="BQ12" s="164"/>
      <c r="BR12" s="164"/>
      <c r="BS12" s="166"/>
      <c r="BT12" s="165"/>
      <c r="BU12" s="164"/>
      <c r="BV12" s="164"/>
      <c r="BW12" s="164"/>
      <c r="BX12" s="164"/>
      <c r="BY12" s="164"/>
      <c r="BZ12" s="164"/>
      <c r="CA12" s="164"/>
      <c r="CB12" s="164"/>
      <c r="CC12" s="166"/>
      <c r="CD12" s="165"/>
      <c r="CE12" s="164"/>
      <c r="CF12" s="164"/>
      <c r="CG12" s="164"/>
      <c r="CH12" s="164"/>
      <c r="CI12" s="164"/>
      <c r="CJ12" s="164"/>
      <c r="CK12" s="164"/>
      <c r="CL12" s="164"/>
      <c r="CM12" s="166"/>
      <c r="CN12" s="165"/>
      <c r="CO12" s="164"/>
      <c r="CP12" s="164"/>
      <c r="CQ12" s="164"/>
      <c r="CR12" s="164"/>
      <c r="CS12" s="164"/>
      <c r="CT12" s="164"/>
      <c r="CU12" s="164"/>
      <c r="CV12" s="164"/>
      <c r="CW12" s="166"/>
      <c r="CX12" s="165"/>
      <c r="CY12" s="164"/>
      <c r="CZ12" s="164"/>
      <c r="DA12" s="164"/>
      <c r="DB12" s="164"/>
      <c r="DC12" s="164"/>
      <c r="DD12" s="164"/>
      <c r="DE12" s="164"/>
      <c r="DF12" s="164"/>
      <c r="DG12" s="166"/>
      <c r="DH12" s="165"/>
      <c r="DI12" s="164"/>
      <c r="DJ12" s="164"/>
      <c r="DK12" s="164"/>
      <c r="DL12" s="164"/>
      <c r="DM12" s="164"/>
      <c r="DN12" s="164"/>
      <c r="DO12" s="164"/>
      <c r="DP12" s="164"/>
      <c r="DQ12" s="166"/>
      <c r="DR12" s="165"/>
      <c r="DS12" s="164"/>
      <c r="DT12" s="164"/>
      <c r="DU12" s="164"/>
      <c r="DV12" s="164"/>
      <c r="DW12" s="164"/>
      <c r="DX12" s="164"/>
      <c r="DY12" s="164"/>
      <c r="DZ12" s="164"/>
      <c r="EA12" s="166"/>
      <c r="EB12" s="165"/>
      <c r="EC12" s="164"/>
      <c r="ED12" s="164"/>
      <c r="EE12" s="164"/>
      <c r="EF12" s="164"/>
      <c r="EG12" s="164"/>
      <c r="EH12" s="164"/>
      <c r="EI12" s="164"/>
      <c r="EJ12" s="164"/>
      <c r="EK12" s="166"/>
      <c r="EL12" s="165"/>
      <c r="EM12" s="164"/>
      <c r="EN12" s="164"/>
      <c r="EO12" s="164"/>
      <c r="EP12" s="164"/>
      <c r="EQ12" s="164"/>
      <c r="ER12" s="164"/>
      <c r="ES12" s="164"/>
      <c r="ET12" s="164"/>
      <c r="EU12" s="166"/>
      <c r="EV12" s="165"/>
      <c r="EW12" s="164"/>
      <c r="EX12" s="164"/>
      <c r="EY12" s="164"/>
      <c r="EZ12" s="164"/>
      <c r="FA12" s="164"/>
      <c r="FB12" s="164"/>
      <c r="FC12" s="164"/>
      <c r="FD12" s="164"/>
      <c r="FE12" s="166"/>
      <c r="FF12" s="165"/>
      <c r="FG12" s="164"/>
      <c r="FH12" s="164"/>
      <c r="FI12" s="164"/>
      <c r="FJ12" s="164"/>
      <c r="FK12" s="164"/>
      <c r="FL12" s="164"/>
      <c r="FM12" s="164"/>
      <c r="FN12" s="164"/>
      <c r="FO12" s="166"/>
      <c r="FP12" s="165"/>
      <c r="FQ12" s="164"/>
      <c r="FR12" s="164"/>
      <c r="FS12" s="164"/>
      <c r="FT12" s="164"/>
      <c r="FU12" s="164"/>
      <c r="FV12" s="164"/>
      <c r="FW12" s="164"/>
      <c r="FX12" s="164"/>
      <c r="FY12" s="166"/>
      <c r="FZ12" s="165"/>
      <c r="GA12" s="164"/>
      <c r="GB12" s="164"/>
      <c r="GC12" s="164"/>
      <c r="GD12" s="164"/>
      <c r="GE12" s="164"/>
      <c r="GF12" s="164"/>
      <c r="GG12" s="164"/>
      <c r="GH12" s="164"/>
      <c r="GI12" s="166"/>
      <c r="GJ12" s="165"/>
      <c r="GK12" s="164"/>
      <c r="GL12" s="164"/>
      <c r="GM12" s="164"/>
      <c r="GN12" s="164"/>
      <c r="GO12" s="164"/>
      <c r="GP12" s="164"/>
      <c r="GQ12" s="164"/>
      <c r="GR12" s="164"/>
      <c r="GS12" s="166"/>
      <c r="GT12" s="165"/>
      <c r="GU12" s="164"/>
      <c r="GV12" s="164"/>
      <c r="GW12" s="164"/>
      <c r="GX12" s="164"/>
      <c r="GY12" s="164"/>
      <c r="GZ12" s="164"/>
      <c r="HA12" s="164"/>
      <c r="HB12" s="164"/>
      <c r="HC12" s="166"/>
      <c r="HD12" s="165"/>
      <c r="HE12" s="164"/>
      <c r="HF12" s="164"/>
      <c r="HG12" s="164"/>
      <c r="HH12" s="164"/>
      <c r="HI12" s="164"/>
      <c r="HJ12" s="164"/>
      <c r="HK12" s="164"/>
      <c r="HL12" s="164"/>
      <c r="HM12" s="166"/>
      <c r="HN12" s="165"/>
      <c r="HO12" s="164"/>
      <c r="HP12" s="164"/>
      <c r="HQ12" s="164"/>
      <c r="HR12" s="164"/>
      <c r="HS12" s="164"/>
      <c r="HT12" s="164"/>
      <c r="HU12" s="164"/>
      <c r="HV12" s="164"/>
      <c r="HW12" s="166"/>
      <c r="HX12" s="165"/>
      <c r="HY12" s="164"/>
      <c r="HZ12" s="164"/>
      <c r="IA12" s="164"/>
      <c r="IB12" s="164"/>
      <c r="IC12" s="164"/>
      <c r="ID12" s="164"/>
      <c r="IE12" s="164"/>
      <c r="IF12" s="164"/>
      <c r="IG12" s="166"/>
      <c r="IH12" s="165"/>
      <c r="II12" s="164"/>
      <c r="IJ12" s="164"/>
      <c r="IK12" s="164"/>
      <c r="IL12" s="164"/>
      <c r="IM12" s="164"/>
      <c r="IN12" s="164"/>
      <c r="IO12" s="164"/>
      <c r="IP12" s="164"/>
      <c r="IQ12" s="166"/>
      <c r="IR12" s="165"/>
      <c r="IS12" s="164"/>
      <c r="IT12" s="164"/>
      <c r="IU12" s="164"/>
      <c r="IV12" s="164"/>
    </row>
    <row r="13" spans="1:256" s="161" customFormat="1" ht="63" customHeight="1" x14ac:dyDescent="0.25">
      <c r="A13" s="162"/>
      <c r="B13" s="156"/>
      <c r="C13" s="157"/>
      <c r="D13" s="156"/>
      <c r="E13" s="152"/>
      <c r="F13" s="152"/>
      <c r="G13" s="157"/>
      <c r="H13" s="118"/>
      <c r="I13" s="118"/>
      <c r="J13" s="156"/>
    </row>
    <row r="14" spans="1:256" ht="67.5" customHeight="1" x14ac:dyDescent="0.2">
      <c r="A14" s="158"/>
      <c r="B14" s="156"/>
      <c r="C14" s="157"/>
      <c r="D14" s="156"/>
      <c r="E14" s="152"/>
      <c r="F14" s="152"/>
      <c r="G14" s="160"/>
      <c r="H14" s="118"/>
      <c r="I14" s="49"/>
      <c r="J14" s="159"/>
    </row>
    <row r="15" spans="1:256" ht="77.25" customHeight="1" x14ac:dyDescent="0.2">
      <c r="A15" s="158"/>
      <c r="B15" s="156"/>
      <c r="C15" s="157"/>
      <c r="D15" s="156"/>
      <c r="E15" s="152"/>
      <c r="F15" s="152"/>
      <c r="G15" s="157"/>
      <c r="H15" s="118"/>
      <c r="I15" s="118"/>
      <c r="J15" s="156"/>
    </row>
    <row r="16" spans="1:256" ht="15" customHeight="1" x14ac:dyDescent="0.2">
      <c r="A16" s="150"/>
      <c r="B16" s="149" t="s">
        <v>116</v>
      </c>
      <c r="C16" s="147"/>
      <c r="D16" s="145"/>
      <c r="E16" s="148"/>
      <c r="F16" s="148"/>
      <c r="G16" s="147"/>
      <c r="H16" s="146"/>
      <c r="I16" s="146"/>
      <c r="J16" s="145"/>
    </row>
    <row r="17" spans="1:10" ht="45" customHeight="1" x14ac:dyDescent="0.2">
      <c r="A17" s="155"/>
      <c r="B17" s="153"/>
      <c r="C17" s="154"/>
      <c r="D17" s="153"/>
      <c r="E17" s="152"/>
      <c r="F17" s="151"/>
      <c r="G17" s="619"/>
      <c r="H17" s="620"/>
      <c r="I17" s="620"/>
      <c r="J17" s="621"/>
    </row>
    <row r="18" spans="1:10" ht="15" customHeight="1" x14ac:dyDescent="0.2">
      <c r="A18" s="150"/>
      <c r="B18" s="149" t="s">
        <v>115</v>
      </c>
      <c r="C18" s="147"/>
      <c r="D18" s="145"/>
      <c r="E18" s="148"/>
      <c r="F18" s="148"/>
      <c r="G18" s="147"/>
      <c r="H18" s="146"/>
      <c r="I18" s="146"/>
      <c r="J18" s="145"/>
    </row>
    <row r="19" spans="1:10" ht="63" customHeight="1" thickBot="1" x14ac:dyDescent="0.25">
      <c r="A19" s="144"/>
      <c r="B19" s="143"/>
      <c r="C19" s="140"/>
      <c r="D19" s="142"/>
      <c r="E19" s="141"/>
      <c r="F19" s="141"/>
      <c r="G19" s="140"/>
      <c r="H19" s="139"/>
      <c r="I19" s="139"/>
      <c r="J19" s="138"/>
    </row>
    <row r="20" spans="1:10" ht="13.5" thickBot="1" x14ac:dyDescent="0.25"/>
    <row r="21" spans="1:10" ht="15.75" x14ac:dyDescent="0.25">
      <c r="A21" s="53" t="s">
        <v>0</v>
      </c>
      <c r="B21" s="23"/>
      <c r="C21" s="23"/>
      <c r="D21" s="54"/>
      <c r="E21" s="8"/>
      <c r="F21" s="8"/>
      <c r="G21" s="8"/>
      <c r="H21" s="8"/>
      <c r="I21" s="8"/>
    </row>
    <row r="22" spans="1:10" ht="47.25" customHeight="1" x14ac:dyDescent="0.2">
      <c r="A22" s="615" t="s">
        <v>114</v>
      </c>
      <c r="B22" s="616"/>
      <c r="C22" s="624" t="s">
        <v>331</v>
      </c>
      <c r="D22" s="625"/>
      <c r="E22" s="137"/>
      <c r="F22" s="136"/>
      <c r="G22" s="136"/>
      <c r="H22" s="136"/>
      <c r="I22" s="136"/>
    </row>
    <row r="23" spans="1:10" ht="41.25" customHeight="1" x14ac:dyDescent="0.2">
      <c r="A23" s="615" t="s">
        <v>332</v>
      </c>
      <c r="B23" s="616"/>
      <c r="C23" s="624" t="s">
        <v>287</v>
      </c>
      <c r="D23" s="625"/>
      <c r="E23" s="137"/>
      <c r="F23" s="137"/>
      <c r="G23" s="137"/>
      <c r="H23" s="137"/>
      <c r="I23" s="137"/>
    </row>
    <row r="24" spans="1:10" ht="30" customHeight="1" x14ac:dyDescent="0.2">
      <c r="A24" s="617" t="s">
        <v>112</v>
      </c>
      <c r="B24" s="618"/>
      <c r="C24" s="624" t="s">
        <v>368</v>
      </c>
      <c r="D24" s="625"/>
      <c r="E24" s="137"/>
      <c r="F24" s="137"/>
      <c r="G24" s="137"/>
      <c r="H24" s="137"/>
      <c r="I24" s="137"/>
    </row>
    <row r="25" spans="1:10" ht="33.75" customHeight="1" x14ac:dyDescent="0.2">
      <c r="A25" s="617" t="s">
        <v>111</v>
      </c>
      <c r="B25" s="618"/>
      <c r="C25" s="624" t="s">
        <v>369</v>
      </c>
      <c r="D25" s="625"/>
      <c r="E25" s="137"/>
      <c r="F25" s="137"/>
      <c r="G25" s="137"/>
      <c r="H25" s="137"/>
      <c r="I25" s="137"/>
    </row>
    <row r="26" spans="1:10" ht="47.25" customHeight="1" thickBot="1" x14ac:dyDescent="0.25">
      <c r="A26" s="613" t="s">
        <v>110</v>
      </c>
      <c r="B26" s="614"/>
      <c r="C26" s="622" t="s">
        <v>370</v>
      </c>
      <c r="D26" s="623"/>
      <c r="E26" s="137"/>
      <c r="F26" s="136"/>
      <c r="G26" s="136"/>
      <c r="H26" s="136"/>
      <c r="I26" s="136"/>
    </row>
  </sheetData>
  <mergeCells count="21">
    <mergeCell ref="G17:J17"/>
    <mergeCell ref="C26:D26"/>
    <mergeCell ref="C25:D25"/>
    <mergeCell ref="C22:D22"/>
    <mergeCell ref="C23:D23"/>
    <mergeCell ref="C24:D24"/>
    <mergeCell ref="A3:D3"/>
    <mergeCell ref="A5:D5"/>
    <mergeCell ref="C6:D6"/>
    <mergeCell ref="A26:B26"/>
    <mergeCell ref="A22:B22"/>
    <mergeCell ref="A23:B23"/>
    <mergeCell ref="A24:B24"/>
    <mergeCell ref="A25:B25"/>
    <mergeCell ref="G6:J6"/>
    <mergeCell ref="G5:J5"/>
    <mergeCell ref="A6:B6"/>
    <mergeCell ref="B4:D4"/>
    <mergeCell ref="E6:E7"/>
    <mergeCell ref="F6:F7"/>
    <mergeCell ref="E4:J4"/>
  </mergeCells>
  <pageMargins left="0.7" right="0.7" top="0.75" bottom="0.75" header="0.3" footer="0.3"/>
  <pageSetup scale="36" orientation="landscape" cellComments="asDisplayed" r:id="rId1"/>
  <colBreaks count="1" manualBreakCount="1">
    <brk id="4"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zoomScaleNormal="100" workbookViewId="0">
      <selection activeCell="AJ52" sqref="AJ52"/>
    </sheetView>
  </sheetViews>
  <sheetFormatPr defaultColWidth="9.140625" defaultRowHeight="12.75" x14ac:dyDescent="0.2"/>
  <cols>
    <col min="1" max="1" width="9.28515625" style="134" customWidth="1"/>
    <col min="2" max="2" width="24.5703125" style="134" customWidth="1"/>
    <col min="3" max="3" width="11.5703125" style="134" customWidth="1"/>
    <col min="4" max="4" width="12" style="134" customWidth="1"/>
    <col min="5" max="5" width="13.140625" style="134" customWidth="1"/>
    <col min="6" max="6" width="12.85546875" style="134" customWidth="1"/>
    <col min="7" max="7" width="12" style="134" customWidth="1"/>
    <col min="8" max="8" width="15.5703125" style="134" customWidth="1"/>
    <col min="9" max="9" width="11.85546875" style="134" customWidth="1"/>
    <col min="10" max="10" width="13.140625" style="134" customWidth="1"/>
    <col min="11" max="11" width="12.140625" style="134" customWidth="1"/>
    <col min="12" max="12" width="12.85546875" style="134" customWidth="1"/>
    <col min="13" max="14" width="6.7109375" style="134" customWidth="1"/>
    <col min="15" max="17" width="9.140625" style="134"/>
    <col min="18" max="18" width="11.7109375" style="134" customWidth="1"/>
    <col min="19" max="16384" width="9.140625" style="134"/>
  </cols>
  <sheetData>
    <row r="1" spans="1:19" ht="17.25" customHeight="1" x14ac:dyDescent="0.2">
      <c r="A1" s="652" t="s">
        <v>276</v>
      </c>
      <c r="B1" s="652"/>
      <c r="C1" s="652"/>
      <c r="D1" s="652"/>
      <c r="E1" s="652"/>
      <c r="F1" s="652"/>
      <c r="G1" s="652"/>
      <c r="H1" s="652"/>
      <c r="I1" s="499" t="s">
        <v>300</v>
      </c>
      <c r="J1" s="499"/>
      <c r="K1" s="628" t="s">
        <v>301</v>
      </c>
      <c r="L1" s="628"/>
    </row>
    <row r="2" spans="1:19" ht="28.5" customHeight="1" x14ac:dyDescent="0.2">
      <c r="A2" s="481" t="s">
        <v>188</v>
      </c>
      <c r="B2" s="481"/>
      <c r="C2" s="481"/>
      <c r="D2" s="481"/>
      <c r="E2" s="481"/>
      <c r="F2" s="481"/>
      <c r="G2" s="481"/>
      <c r="H2" s="481"/>
      <c r="I2" s="481"/>
    </row>
    <row r="3" spans="1:19" ht="29.25" customHeight="1" x14ac:dyDescent="0.2">
      <c r="A3" s="564" t="s">
        <v>390</v>
      </c>
      <c r="B3" s="564"/>
      <c r="C3" s="564"/>
      <c r="D3" s="564"/>
      <c r="E3" s="564"/>
      <c r="F3" s="564"/>
      <c r="G3" s="564"/>
      <c r="H3" s="564"/>
      <c r="I3" s="564"/>
      <c r="J3" s="564"/>
      <c r="K3" s="564"/>
      <c r="L3" s="564"/>
      <c r="M3" s="564"/>
      <c r="N3" s="564"/>
    </row>
    <row r="4" spans="1:19" ht="6" customHeight="1" thickBot="1" x14ac:dyDescent="0.3">
      <c r="A4" s="266"/>
      <c r="B4" s="265"/>
      <c r="C4" s="265"/>
      <c r="D4" s="264"/>
      <c r="E4" s="180"/>
      <c r="F4" s="180"/>
    </row>
    <row r="5" spans="1:19" ht="15" customHeight="1" x14ac:dyDescent="0.25">
      <c r="A5" s="653" t="s">
        <v>165</v>
      </c>
      <c r="B5" s="654"/>
      <c r="C5" s="263"/>
      <c r="D5" s="263"/>
      <c r="E5" s="263"/>
      <c r="F5" s="263"/>
      <c r="G5" s="200"/>
      <c r="H5" s="200"/>
      <c r="I5" s="200"/>
      <c r="J5" s="659" t="s">
        <v>150</v>
      </c>
      <c r="K5" s="660"/>
      <c r="L5" s="660"/>
      <c r="M5" s="660"/>
      <c r="N5" s="661"/>
    </row>
    <row r="6" spans="1:19" ht="30" x14ac:dyDescent="0.2">
      <c r="A6" s="262" t="s">
        <v>126</v>
      </c>
      <c r="B6" s="65" t="s">
        <v>169</v>
      </c>
      <c r="C6" s="65" t="s">
        <v>163</v>
      </c>
      <c r="D6" s="65" t="s">
        <v>161</v>
      </c>
      <c r="E6" s="65" t="s">
        <v>159</v>
      </c>
      <c r="F6" s="65" t="s">
        <v>158</v>
      </c>
      <c r="G6" s="65" t="s">
        <v>156</v>
      </c>
      <c r="H6" s="65" t="s">
        <v>154</v>
      </c>
      <c r="I6" s="261" t="s">
        <v>152</v>
      </c>
      <c r="J6" s="260" t="s">
        <v>186</v>
      </c>
      <c r="K6" s="15" t="s">
        <v>185</v>
      </c>
      <c r="L6" s="15" t="s">
        <v>184</v>
      </c>
      <c r="M6" s="15" t="s">
        <v>183</v>
      </c>
      <c r="N6" s="259" t="s">
        <v>182</v>
      </c>
    </row>
    <row r="7" spans="1:19" x14ac:dyDescent="0.2">
      <c r="A7" s="244"/>
      <c r="B7" s="258"/>
      <c r="C7" s="257"/>
      <c r="D7" s="241"/>
      <c r="E7" s="242"/>
      <c r="F7" s="242"/>
      <c r="G7" s="242"/>
      <c r="H7" s="242"/>
      <c r="I7" s="242"/>
      <c r="J7" s="256"/>
      <c r="K7" s="242"/>
      <c r="L7" s="242"/>
      <c r="M7" s="242"/>
      <c r="N7" s="255"/>
      <c r="O7" s="178"/>
      <c r="S7" s="178"/>
    </row>
    <row r="8" spans="1:19" x14ac:dyDescent="0.2">
      <c r="A8" s="235"/>
      <c r="B8" s="254"/>
      <c r="C8" s="119"/>
      <c r="D8" s="207"/>
      <c r="E8" s="245"/>
      <c r="F8" s="245"/>
      <c r="G8" s="119"/>
      <c r="H8" s="245"/>
      <c r="I8" s="222"/>
      <c r="J8" s="253"/>
      <c r="K8" s="252"/>
      <c r="L8" s="252"/>
      <c r="M8" s="252"/>
      <c r="N8" s="251"/>
    </row>
    <row r="9" spans="1:19" x14ac:dyDescent="0.2">
      <c r="A9" s="235"/>
      <c r="B9" s="119"/>
      <c r="C9" s="119"/>
      <c r="D9" s="207"/>
      <c r="E9" s="245"/>
      <c r="F9" s="245"/>
      <c r="G9" s="119"/>
      <c r="H9" s="245"/>
      <c r="I9" s="222"/>
      <c r="J9" s="253"/>
      <c r="K9" s="252"/>
      <c r="L9" s="252"/>
      <c r="M9" s="252"/>
      <c r="N9" s="251"/>
    </row>
    <row r="10" spans="1:19" x14ac:dyDescent="0.2">
      <c r="A10" s="235"/>
      <c r="B10" s="119"/>
      <c r="C10" s="119"/>
      <c r="D10" s="207"/>
      <c r="E10" s="245"/>
      <c r="F10" s="245"/>
      <c r="G10" s="119"/>
      <c r="H10" s="245"/>
      <c r="I10" s="222"/>
      <c r="J10" s="253"/>
      <c r="K10" s="252"/>
      <c r="L10" s="252"/>
      <c r="M10" s="252"/>
      <c r="N10" s="251"/>
    </row>
    <row r="11" spans="1:19" x14ac:dyDescent="0.2">
      <c r="A11" s="235"/>
      <c r="B11" s="119"/>
      <c r="C11" s="119"/>
      <c r="D11" s="207"/>
      <c r="E11" s="245"/>
      <c r="F11" s="245"/>
      <c r="G11" s="119"/>
      <c r="H11" s="245"/>
      <c r="I11" s="222"/>
      <c r="J11" s="253"/>
      <c r="K11" s="252"/>
      <c r="L11" s="252"/>
      <c r="M11" s="252"/>
      <c r="N11" s="251"/>
    </row>
    <row r="12" spans="1:19" x14ac:dyDescent="0.2">
      <c r="A12" s="235"/>
      <c r="B12" s="119"/>
      <c r="C12" s="119"/>
      <c r="D12" s="207"/>
      <c r="E12" s="245"/>
      <c r="F12" s="245"/>
      <c r="G12" s="119"/>
      <c r="H12" s="245"/>
      <c r="I12" s="222"/>
      <c r="J12" s="253"/>
      <c r="K12" s="252"/>
      <c r="L12" s="252"/>
      <c r="M12" s="252"/>
      <c r="N12" s="251"/>
    </row>
    <row r="13" spans="1:19" x14ac:dyDescent="0.2">
      <c r="A13" s="235"/>
      <c r="B13" s="119"/>
      <c r="C13" s="119"/>
      <c r="D13" s="207"/>
      <c r="E13" s="245"/>
      <c r="F13" s="245"/>
      <c r="G13" s="119"/>
      <c r="H13" s="245"/>
      <c r="I13" s="222"/>
      <c r="J13" s="228"/>
      <c r="K13" s="227"/>
      <c r="L13" s="227"/>
      <c r="M13" s="227"/>
      <c r="N13" s="250"/>
    </row>
    <row r="14" spans="1:19" x14ac:dyDescent="0.2">
      <c r="A14" s="246"/>
      <c r="B14" s="223" t="s">
        <v>166</v>
      </c>
      <c r="D14" s="135"/>
      <c r="E14" s="218"/>
      <c r="F14" s="218"/>
      <c r="H14" s="218"/>
      <c r="I14" s="222">
        <f>SUM(I8:I13)</f>
        <v>0</v>
      </c>
      <c r="J14" s="248">
        <f>($I$14*J13)</f>
        <v>0</v>
      </c>
      <c r="K14" s="245">
        <f>($I$14*K13)</f>
        <v>0</v>
      </c>
      <c r="L14" s="249"/>
      <c r="M14" s="249"/>
      <c r="N14" s="219"/>
      <c r="P14" s="218"/>
    </row>
    <row r="15" spans="1:19" x14ac:dyDescent="0.2">
      <c r="A15" s="244"/>
      <c r="B15" s="243"/>
      <c r="C15" s="242"/>
      <c r="D15" s="241"/>
      <c r="E15" s="247"/>
      <c r="F15" s="247"/>
      <c r="G15" s="242"/>
      <c r="H15" s="247"/>
      <c r="I15" s="240"/>
      <c r="J15" s="239"/>
      <c r="K15" s="238"/>
      <c r="L15" s="237"/>
      <c r="M15" s="237"/>
      <c r="N15" s="236"/>
    </row>
    <row r="16" spans="1:19" x14ac:dyDescent="0.2">
      <c r="A16" s="235"/>
      <c r="B16" s="119"/>
      <c r="C16" s="119"/>
      <c r="D16" s="207"/>
      <c r="E16" s="205"/>
      <c r="F16" s="245"/>
      <c r="G16" s="119"/>
      <c r="H16" s="245"/>
      <c r="I16" s="222"/>
      <c r="J16" s="234"/>
      <c r="K16" s="233"/>
      <c r="L16" s="232"/>
      <c r="M16" s="232"/>
      <c r="N16" s="231"/>
    </row>
    <row r="17" spans="1:19" x14ac:dyDescent="0.2">
      <c r="A17" s="235"/>
      <c r="B17" s="119"/>
      <c r="C17" s="119"/>
      <c r="D17" s="207"/>
      <c r="E17" s="205"/>
      <c r="F17" s="245"/>
      <c r="G17" s="119"/>
      <c r="H17" s="245"/>
      <c r="I17" s="222"/>
      <c r="J17" s="228"/>
      <c r="K17" s="227"/>
      <c r="L17" s="226"/>
      <c r="M17" s="226"/>
      <c r="N17" s="225"/>
    </row>
    <row r="18" spans="1:19" x14ac:dyDescent="0.2">
      <c r="A18" s="246"/>
      <c r="B18" s="223" t="s">
        <v>166</v>
      </c>
      <c r="D18" s="135"/>
      <c r="E18" s="218"/>
      <c r="F18" s="218"/>
      <c r="H18" s="218"/>
      <c r="I18" s="222">
        <f>SUM(I16:I17)</f>
        <v>0</v>
      </c>
      <c r="J18" s="248">
        <f>($I$18*J17)</f>
        <v>0</v>
      </c>
      <c r="K18" s="245">
        <f>($I$18*K17)</f>
        <v>0</v>
      </c>
      <c r="L18" s="220"/>
      <c r="M18" s="220"/>
      <c r="N18" s="219"/>
      <c r="P18" s="218"/>
    </row>
    <row r="19" spans="1:19" x14ac:dyDescent="0.2">
      <c r="A19" s="244"/>
      <c r="B19" s="243"/>
      <c r="C19" s="242"/>
      <c r="D19" s="241"/>
      <c r="E19" s="247"/>
      <c r="F19" s="247"/>
      <c r="G19" s="242"/>
      <c r="H19" s="247"/>
      <c r="I19" s="240"/>
      <c r="J19" s="239"/>
      <c r="K19" s="238"/>
      <c r="L19" s="237"/>
      <c r="M19" s="237"/>
      <c r="N19" s="236"/>
    </row>
    <row r="20" spans="1:19" x14ac:dyDescent="0.2">
      <c r="A20" s="235"/>
      <c r="B20" s="119"/>
      <c r="C20" s="119"/>
      <c r="D20" s="207"/>
      <c r="E20" s="205"/>
      <c r="F20" s="245" t="str">
        <f>IF(C20&gt;0,(C20*E20)," ")</f>
        <v xml:space="preserve"> </v>
      </c>
      <c r="G20" s="119"/>
      <c r="H20" s="245"/>
      <c r="I20" s="222"/>
      <c r="J20" s="234"/>
      <c r="K20" s="233"/>
      <c r="L20" s="232"/>
      <c r="M20" s="232"/>
      <c r="N20" s="231"/>
    </row>
    <row r="21" spans="1:19" x14ac:dyDescent="0.2">
      <c r="A21" s="235"/>
      <c r="B21" s="119"/>
      <c r="C21" s="119"/>
      <c r="D21" s="207"/>
      <c r="E21" s="205"/>
      <c r="F21" s="245" t="str">
        <f>IF(C21&gt;0,(C21*E21)," ")</f>
        <v xml:space="preserve"> </v>
      </c>
      <c r="G21" s="119"/>
      <c r="H21" s="245"/>
      <c r="I21" s="222"/>
      <c r="J21" s="228"/>
      <c r="K21" s="227"/>
      <c r="L21" s="226"/>
      <c r="M21" s="226"/>
      <c r="N21" s="225"/>
    </row>
    <row r="22" spans="1:19" x14ac:dyDescent="0.2">
      <c r="A22" s="246"/>
      <c r="B22" s="223" t="s">
        <v>166</v>
      </c>
      <c r="D22" s="135"/>
      <c r="E22" s="218"/>
      <c r="F22" s="218"/>
      <c r="H22" s="218"/>
      <c r="I22" s="222">
        <f>SUM(I20:I21)</f>
        <v>0</v>
      </c>
      <c r="J22" s="221"/>
      <c r="K22" s="245">
        <f>($I$22*K21)</f>
        <v>0</v>
      </c>
      <c r="L22" s="205"/>
      <c r="M22" s="220"/>
      <c r="N22" s="219"/>
      <c r="P22" s="218"/>
    </row>
    <row r="23" spans="1:19" x14ac:dyDescent="0.2">
      <c r="A23" s="244"/>
      <c r="B23" s="243"/>
      <c r="C23" s="242"/>
      <c r="D23" s="241"/>
      <c r="E23" s="218"/>
      <c r="F23" s="218"/>
      <c r="H23" s="218"/>
      <c r="I23" s="240"/>
      <c r="J23" s="239"/>
      <c r="K23" s="238"/>
      <c r="L23" s="238"/>
      <c r="M23" s="237"/>
      <c r="N23" s="236"/>
      <c r="O23" s="178"/>
      <c r="S23" s="178"/>
    </row>
    <row r="24" spans="1:19" x14ac:dyDescent="0.2">
      <c r="A24" s="235"/>
      <c r="B24" s="119"/>
      <c r="C24" s="119"/>
      <c r="D24" s="207"/>
      <c r="E24" s="220"/>
      <c r="F24" s="229" t="str">
        <f>IF(C24&gt;0,(C24*E24)," ")</f>
        <v xml:space="preserve"> </v>
      </c>
      <c r="G24" s="59"/>
      <c r="H24" s="229"/>
      <c r="I24" s="222"/>
      <c r="J24" s="234"/>
      <c r="K24" s="233"/>
      <c r="L24" s="233"/>
      <c r="M24" s="232"/>
      <c r="N24" s="231"/>
    </row>
    <row r="25" spans="1:19" x14ac:dyDescent="0.2">
      <c r="A25" s="230"/>
      <c r="B25" s="119"/>
      <c r="C25" s="119"/>
      <c r="D25" s="207"/>
      <c r="E25" s="220"/>
      <c r="F25" s="229" t="str">
        <f>IF(C25&gt;0,(C25*E25)," ")</f>
        <v xml:space="preserve"> </v>
      </c>
      <c r="G25" s="59"/>
      <c r="H25" s="229"/>
      <c r="I25" s="222"/>
      <c r="J25" s="228"/>
      <c r="K25" s="227"/>
      <c r="L25" s="227"/>
      <c r="M25" s="226"/>
      <c r="N25" s="225"/>
    </row>
    <row r="26" spans="1:19" x14ac:dyDescent="0.2">
      <c r="A26" s="224"/>
      <c r="B26" s="223" t="s">
        <v>166</v>
      </c>
      <c r="E26" s="218"/>
      <c r="F26" s="218"/>
      <c r="H26" s="218"/>
      <c r="I26" s="222">
        <f>SUM(I24:I25)</f>
        <v>0</v>
      </c>
      <c r="J26" s="221">
        <f>($I$26*J25)</f>
        <v>0</v>
      </c>
      <c r="K26" s="205">
        <f>($I$26*K25)</f>
        <v>0</v>
      </c>
      <c r="L26" s="205">
        <f>($I$26*L25)</f>
        <v>0</v>
      </c>
      <c r="M26" s="220"/>
      <c r="N26" s="219"/>
      <c r="P26" s="218"/>
    </row>
    <row r="27" spans="1:19" ht="15.75" thickBot="1" x14ac:dyDescent="0.3">
      <c r="A27" s="217"/>
      <c r="B27" s="216" t="s">
        <v>172</v>
      </c>
      <c r="C27" s="185"/>
      <c r="D27" s="185"/>
      <c r="E27" s="215"/>
      <c r="F27" s="215"/>
      <c r="G27" s="185"/>
      <c r="H27" s="215"/>
      <c r="I27" s="214">
        <f>SUM(I14,I18,I22,I26)</f>
        <v>0</v>
      </c>
      <c r="J27" s="213"/>
      <c r="K27" s="212"/>
      <c r="L27" s="212"/>
      <c r="M27" s="211"/>
      <c r="N27" s="210"/>
      <c r="P27" s="209"/>
    </row>
    <row r="28" spans="1:19" ht="7.5" customHeight="1" thickBot="1" x14ac:dyDescent="0.25"/>
    <row r="29" spans="1:19" ht="15" x14ac:dyDescent="0.25">
      <c r="A29" s="22" t="s">
        <v>149</v>
      </c>
      <c r="B29" s="200"/>
      <c r="C29" s="200"/>
      <c r="D29" s="200"/>
      <c r="E29" s="200"/>
      <c r="F29" s="200"/>
      <c r="G29" s="200"/>
      <c r="H29" s="200"/>
      <c r="I29" s="200"/>
      <c r="J29" s="199"/>
    </row>
    <row r="30" spans="1:19" ht="45" x14ac:dyDescent="0.2">
      <c r="A30" s="177" t="s">
        <v>126</v>
      </c>
      <c r="B30" s="65" t="s">
        <v>169</v>
      </c>
      <c r="C30" s="10" t="s">
        <v>147</v>
      </c>
      <c r="D30" s="10" t="s">
        <v>168</v>
      </c>
      <c r="E30" s="65" t="s">
        <v>171</v>
      </c>
      <c r="F30" s="65" t="s">
        <v>132</v>
      </c>
      <c r="G30" s="10" t="s">
        <v>170</v>
      </c>
      <c r="H30" s="655" t="s">
        <v>130</v>
      </c>
      <c r="I30" s="655"/>
      <c r="J30" s="656"/>
    </row>
    <row r="31" spans="1:19" x14ac:dyDescent="0.2">
      <c r="A31" s="208"/>
      <c r="B31" s="119"/>
      <c r="C31" s="207"/>
      <c r="D31" s="207"/>
      <c r="E31" s="206"/>
      <c r="F31" s="205"/>
      <c r="G31" s="204"/>
      <c r="H31" s="657"/>
      <c r="I31" s="657"/>
      <c r="J31" s="658"/>
    </row>
    <row r="32" spans="1:19" x14ac:dyDescent="0.2">
      <c r="A32" s="208"/>
      <c r="B32" s="119"/>
      <c r="C32" s="207"/>
      <c r="D32" s="207"/>
      <c r="E32" s="206"/>
      <c r="F32" s="205"/>
      <c r="G32" s="204"/>
      <c r="H32" s="657"/>
      <c r="I32" s="657"/>
      <c r="J32" s="658"/>
    </row>
    <row r="33" spans="1:12" x14ac:dyDescent="0.2">
      <c r="A33" s="208"/>
      <c r="B33" s="119"/>
      <c r="C33" s="207"/>
      <c r="D33" s="207"/>
      <c r="E33" s="206"/>
      <c r="F33" s="205"/>
      <c r="G33" s="204"/>
      <c r="H33" s="657"/>
      <c r="I33" s="657"/>
      <c r="J33" s="658"/>
    </row>
    <row r="34" spans="1:12" x14ac:dyDescent="0.2">
      <c r="A34" s="208"/>
      <c r="B34" s="119"/>
      <c r="C34" s="207"/>
      <c r="D34" s="207"/>
      <c r="E34" s="206"/>
      <c r="F34" s="205"/>
      <c r="G34" s="204"/>
      <c r="H34" s="657"/>
      <c r="I34" s="657"/>
      <c r="J34" s="658"/>
    </row>
    <row r="35" spans="1:12" ht="13.5" thickBot="1" x14ac:dyDescent="0.25">
      <c r="A35" s="190"/>
      <c r="B35" s="185" t="s">
        <v>166</v>
      </c>
      <c r="C35" s="185"/>
      <c r="D35" s="185"/>
      <c r="E35" s="203">
        <f>SUM(E31:E34)</f>
        <v>0</v>
      </c>
      <c r="F35" s="202"/>
      <c r="G35" s="201">
        <f>SUM(G31:G34)</f>
        <v>0</v>
      </c>
      <c r="H35" s="185"/>
      <c r="I35" s="185"/>
      <c r="J35" s="184"/>
    </row>
    <row r="36" spans="1:12" ht="6.75" customHeight="1" thickBot="1" x14ac:dyDescent="0.25"/>
    <row r="37" spans="1:12" ht="15" x14ac:dyDescent="0.25">
      <c r="A37" s="22" t="s">
        <v>139</v>
      </c>
      <c r="B37" s="200"/>
      <c r="C37" s="200"/>
      <c r="D37" s="200"/>
      <c r="E37" s="200"/>
      <c r="F37" s="200"/>
      <c r="G37" s="200"/>
      <c r="H37" s="200"/>
      <c r="I37" s="199"/>
      <c r="J37" s="163"/>
    </row>
    <row r="38" spans="1:12" ht="45" x14ac:dyDescent="0.25">
      <c r="A38" s="177" t="s">
        <v>126</v>
      </c>
      <c r="B38" s="198" t="s">
        <v>169</v>
      </c>
      <c r="C38" s="198" t="s">
        <v>135</v>
      </c>
      <c r="D38" s="10" t="s">
        <v>168</v>
      </c>
      <c r="E38" s="198" t="s">
        <v>167</v>
      </c>
      <c r="F38" s="198" t="s">
        <v>132</v>
      </c>
      <c r="G38" s="638" t="s">
        <v>130</v>
      </c>
      <c r="H38" s="638"/>
      <c r="I38" s="639"/>
      <c r="J38" s="163"/>
    </row>
    <row r="39" spans="1:12" s="195" customFormat="1" ht="30" customHeight="1" x14ac:dyDescent="0.25">
      <c r="A39" s="194"/>
      <c r="B39" s="197"/>
      <c r="C39" s="197"/>
      <c r="D39" s="193"/>
      <c r="E39" s="196"/>
      <c r="F39" s="191"/>
      <c r="G39" s="662"/>
      <c r="H39" s="663"/>
      <c r="I39" s="664"/>
      <c r="J39" s="164"/>
    </row>
    <row r="40" spans="1:12" x14ac:dyDescent="0.2">
      <c r="A40" s="194"/>
      <c r="B40" s="115"/>
      <c r="C40" s="120"/>
      <c r="D40" s="193"/>
      <c r="E40" s="192"/>
      <c r="F40" s="191"/>
      <c r="G40" s="640"/>
      <c r="H40" s="640"/>
      <c r="I40" s="641"/>
      <c r="J40" s="163"/>
    </row>
    <row r="41" spans="1:12" ht="13.5" thickBot="1" x14ac:dyDescent="0.25">
      <c r="A41" s="190"/>
      <c r="B41" s="185" t="s">
        <v>166</v>
      </c>
      <c r="C41" s="185"/>
      <c r="D41" s="189"/>
      <c r="E41" s="188">
        <f>SUM(E39:E40)</f>
        <v>0</v>
      </c>
      <c r="F41" s="187"/>
      <c r="G41" s="186"/>
      <c r="H41" s="185"/>
      <c r="I41" s="184"/>
      <c r="J41" s="163"/>
    </row>
    <row r="42" spans="1:12" ht="6.75" customHeight="1" x14ac:dyDescent="0.2"/>
    <row r="43" spans="1:12" ht="16.5" thickBot="1" x14ac:dyDescent="0.3">
      <c r="A43" s="183" t="s">
        <v>0</v>
      </c>
      <c r="B43" s="8"/>
      <c r="C43" s="8"/>
      <c r="D43" s="8"/>
      <c r="E43" s="8"/>
    </row>
    <row r="44" spans="1:12" ht="15" customHeight="1" x14ac:dyDescent="0.2">
      <c r="A44" s="644" t="s">
        <v>165</v>
      </c>
      <c r="B44" s="645"/>
      <c r="C44" s="645"/>
      <c r="D44" s="645"/>
      <c r="E44" s="645"/>
      <c r="F44" s="645"/>
      <c r="G44" s="645"/>
      <c r="H44" s="645"/>
      <c r="I44" s="645"/>
      <c r="J44" s="440"/>
      <c r="K44" s="440"/>
      <c r="L44" s="441"/>
    </row>
    <row r="45" spans="1:12" ht="15" customHeight="1" x14ac:dyDescent="0.2">
      <c r="A45" s="631" t="s">
        <v>126</v>
      </c>
      <c r="B45" s="632"/>
      <c r="C45" s="629" t="s">
        <v>138</v>
      </c>
      <c r="D45" s="629"/>
      <c r="E45" s="629"/>
      <c r="F45" s="629"/>
      <c r="G45" s="629"/>
      <c r="H45" s="629"/>
      <c r="I45" s="629"/>
      <c r="J45" s="629"/>
      <c r="K45" s="629"/>
      <c r="L45" s="630"/>
    </row>
    <row r="46" spans="1:12" ht="15" customHeight="1" x14ac:dyDescent="0.2">
      <c r="A46" s="646" t="s">
        <v>137</v>
      </c>
      <c r="B46" s="647"/>
      <c r="C46" s="629" t="s">
        <v>164</v>
      </c>
      <c r="D46" s="629"/>
      <c r="E46" s="629"/>
      <c r="F46" s="629"/>
      <c r="G46" s="629"/>
      <c r="H46" s="629"/>
      <c r="I46" s="629"/>
      <c r="J46" s="629"/>
      <c r="K46" s="629"/>
      <c r="L46" s="630"/>
    </row>
    <row r="47" spans="1:12" ht="15" customHeight="1" x14ac:dyDescent="0.2">
      <c r="A47" s="646" t="s">
        <v>163</v>
      </c>
      <c r="B47" s="647"/>
      <c r="C47" s="629" t="s">
        <v>162</v>
      </c>
      <c r="D47" s="629"/>
      <c r="E47" s="629"/>
      <c r="F47" s="629"/>
      <c r="G47" s="629"/>
      <c r="H47" s="629"/>
      <c r="I47" s="629"/>
      <c r="J47" s="629"/>
      <c r="K47" s="629"/>
      <c r="L47" s="630"/>
    </row>
    <row r="48" spans="1:12" ht="15" customHeight="1" x14ac:dyDescent="0.2">
      <c r="A48" s="646" t="s">
        <v>161</v>
      </c>
      <c r="B48" s="647"/>
      <c r="C48" s="629" t="s">
        <v>160</v>
      </c>
      <c r="D48" s="629"/>
      <c r="E48" s="629"/>
      <c r="F48" s="629"/>
      <c r="G48" s="629"/>
      <c r="H48" s="629"/>
      <c r="I48" s="629"/>
      <c r="J48" s="629"/>
      <c r="K48" s="629"/>
      <c r="L48" s="630"/>
    </row>
    <row r="49" spans="1:12" ht="33" customHeight="1" x14ac:dyDescent="0.2">
      <c r="A49" s="646" t="s">
        <v>159</v>
      </c>
      <c r="B49" s="647"/>
      <c r="C49" s="629" t="s">
        <v>371</v>
      </c>
      <c r="D49" s="629"/>
      <c r="E49" s="629"/>
      <c r="F49" s="629"/>
      <c r="G49" s="629"/>
      <c r="H49" s="629"/>
      <c r="I49" s="629"/>
      <c r="J49" s="629"/>
      <c r="K49" s="629"/>
      <c r="L49" s="630"/>
    </row>
    <row r="50" spans="1:12" ht="15" customHeight="1" x14ac:dyDescent="0.2">
      <c r="A50" s="646" t="s">
        <v>158</v>
      </c>
      <c r="B50" s="647"/>
      <c r="C50" s="629" t="s">
        <v>157</v>
      </c>
      <c r="D50" s="629"/>
      <c r="E50" s="629"/>
      <c r="F50" s="629"/>
      <c r="G50" s="629"/>
      <c r="H50" s="629"/>
      <c r="I50" s="629"/>
      <c r="J50" s="629"/>
      <c r="K50" s="629"/>
      <c r="L50" s="630"/>
    </row>
    <row r="51" spans="1:12" ht="15" customHeight="1" x14ac:dyDescent="0.2">
      <c r="A51" s="646" t="s">
        <v>156</v>
      </c>
      <c r="B51" s="647"/>
      <c r="C51" s="629" t="s">
        <v>155</v>
      </c>
      <c r="D51" s="629"/>
      <c r="E51" s="629"/>
      <c r="F51" s="629"/>
      <c r="G51" s="629"/>
      <c r="H51" s="629"/>
      <c r="I51" s="629"/>
      <c r="J51" s="629"/>
      <c r="K51" s="629"/>
      <c r="L51" s="630"/>
    </row>
    <row r="52" spans="1:12" ht="15" customHeight="1" x14ac:dyDescent="0.2">
      <c r="A52" s="646" t="s">
        <v>154</v>
      </c>
      <c r="B52" s="647"/>
      <c r="C52" s="629" t="s">
        <v>153</v>
      </c>
      <c r="D52" s="629"/>
      <c r="E52" s="629"/>
      <c r="F52" s="629"/>
      <c r="G52" s="629"/>
      <c r="H52" s="629"/>
      <c r="I52" s="629"/>
      <c r="J52" s="629"/>
      <c r="K52" s="629"/>
      <c r="L52" s="630"/>
    </row>
    <row r="53" spans="1:12" ht="15" customHeight="1" x14ac:dyDescent="0.2">
      <c r="A53" s="646" t="s">
        <v>152</v>
      </c>
      <c r="B53" s="647"/>
      <c r="C53" s="629" t="s">
        <v>151</v>
      </c>
      <c r="D53" s="629"/>
      <c r="E53" s="629"/>
      <c r="F53" s="629"/>
      <c r="G53" s="629"/>
      <c r="H53" s="629"/>
      <c r="I53" s="629"/>
      <c r="J53" s="629"/>
      <c r="K53" s="629"/>
      <c r="L53" s="630"/>
    </row>
    <row r="54" spans="1:12" ht="33" customHeight="1" thickBot="1" x14ac:dyDescent="0.25">
      <c r="A54" s="650" t="s">
        <v>150</v>
      </c>
      <c r="B54" s="651"/>
      <c r="C54" s="633" t="s">
        <v>343</v>
      </c>
      <c r="D54" s="633"/>
      <c r="E54" s="633"/>
      <c r="F54" s="633"/>
      <c r="G54" s="633"/>
      <c r="H54" s="633"/>
      <c r="I54" s="633"/>
      <c r="J54" s="633"/>
      <c r="K54" s="633"/>
      <c r="L54" s="634"/>
    </row>
    <row r="55" spans="1:12" ht="15" x14ac:dyDescent="0.2">
      <c r="A55" s="642" t="s">
        <v>149</v>
      </c>
      <c r="B55" s="643"/>
      <c r="C55" s="643"/>
      <c r="D55" s="643"/>
      <c r="E55" s="643"/>
      <c r="F55" s="643"/>
      <c r="G55" s="643"/>
      <c r="H55" s="643"/>
      <c r="I55" s="643"/>
      <c r="J55" s="442"/>
      <c r="K55" s="442"/>
      <c r="L55" s="443"/>
    </row>
    <row r="56" spans="1:12" ht="15" customHeight="1" x14ac:dyDescent="0.2">
      <c r="A56" s="631" t="s">
        <v>126</v>
      </c>
      <c r="B56" s="632"/>
      <c r="C56" s="629" t="s">
        <v>138</v>
      </c>
      <c r="D56" s="629"/>
      <c r="E56" s="629"/>
      <c r="F56" s="629"/>
      <c r="G56" s="629"/>
      <c r="H56" s="629"/>
      <c r="I56" s="629"/>
      <c r="J56" s="629"/>
      <c r="K56" s="629"/>
      <c r="L56" s="630"/>
    </row>
    <row r="57" spans="1:12" ht="15" customHeight="1" x14ac:dyDescent="0.2">
      <c r="A57" s="646" t="s">
        <v>137</v>
      </c>
      <c r="B57" s="647"/>
      <c r="C57" s="629" t="s">
        <v>148</v>
      </c>
      <c r="D57" s="629"/>
      <c r="E57" s="629"/>
      <c r="F57" s="629"/>
      <c r="G57" s="629"/>
      <c r="H57" s="629"/>
      <c r="I57" s="629"/>
      <c r="J57" s="629"/>
      <c r="K57" s="629"/>
      <c r="L57" s="630"/>
    </row>
    <row r="58" spans="1:12" ht="15" customHeight="1" x14ac:dyDescent="0.2">
      <c r="A58" s="646" t="s">
        <v>147</v>
      </c>
      <c r="B58" s="647"/>
      <c r="C58" s="629" t="s">
        <v>134</v>
      </c>
      <c r="D58" s="629"/>
      <c r="E58" s="629"/>
      <c r="F58" s="629"/>
      <c r="G58" s="629"/>
      <c r="H58" s="629"/>
      <c r="I58" s="629"/>
      <c r="J58" s="629"/>
      <c r="K58" s="629"/>
      <c r="L58" s="630"/>
    </row>
    <row r="59" spans="1:12" ht="33" customHeight="1" x14ac:dyDescent="0.2">
      <c r="A59" s="648" t="s">
        <v>133</v>
      </c>
      <c r="B59" s="649"/>
      <c r="C59" s="626" t="s">
        <v>146</v>
      </c>
      <c r="D59" s="626"/>
      <c r="E59" s="626"/>
      <c r="F59" s="626"/>
      <c r="G59" s="626"/>
      <c r="H59" s="626"/>
      <c r="I59" s="626"/>
      <c r="J59" s="626"/>
      <c r="K59" s="626"/>
      <c r="L59" s="627"/>
    </row>
    <row r="60" spans="1:12" ht="15" customHeight="1" x14ac:dyDescent="0.2">
      <c r="A60" s="646" t="s">
        <v>145</v>
      </c>
      <c r="B60" s="647"/>
      <c r="C60" s="629" t="s">
        <v>144</v>
      </c>
      <c r="D60" s="629"/>
      <c r="E60" s="629"/>
      <c r="F60" s="629"/>
      <c r="G60" s="629"/>
      <c r="H60" s="629"/>
      <c r="I60" s="629"/>
      <c r="J60" s="629"/>
      <c r="K60" s="629"/>
      <c r="L60" s="630"/>
    </row>
    <row r="61" spans="1:12" ht="15" customHeight="1" x14ac:dyDescent="0.2">
      <c r="A61" s="646" t="s">
        <v>132</v>
      </c>
      <c r="B61" s="647"/>
      <c r="C61" s="629" t="s">
        <v>143</v>
      </c>
      <c r="D61" s="629"/>
      <c r="E61" s="629"/>
      <c r="F61" s="629"/>
      <c r="G61" s="629"/>
      <c r="H61" s="629"/>
      <c r="I61" s="629"/>
      <c r="J61" s="629"/>
      <c r="K61" s="629"/>
      <c r="L61" s="444"/>
    </row>
    <row r="62" spans="1:12" ht="31.5" customHeight="1" x14ac:dyDescent="0.2">
      <c r="A62" s="648" t="s">
        <v>142</v>
      </c>
      <c r="B62" s="649"/>
      <c r="C62" s="626" t="s">
        <v>141</v>
      </c>
      <c r="D62" s="626"/>
      <c r="E62" s="626"/>
      <c r="F62" s="626"/>
      <c r="G62" s="626"/>
      <c r="H62" s="626"/>
      <c r="I62" s="626"/>
      <c r="J62" s="626"/>
      <c r="K62" s="626"/>
      <c r="L62" s="627"/>
    </row>
    <row r="63" spans="1:12" ht="15.75" customHeight="1" thickBot="1" x14ac:dyDescent="0.25">
      <c r="A63" s="650" t="s">
        <v>130</v>
      </c>
      <c r="B63" s="651"/>
      <c r="C63" s="633" t="s">
        <v>140</v>
      </c>
      <c r="D63" s="633"/>
      <c r="E63" s="633"/>
      <c r="F63" s="633"/>
      <c r="G63" s="633"/>
      <c r="H63" s="633"/>
      <c r="I63" s="633"/>
      <c r="J63" s="633"/>
      <c r="K63" s="633"/>
      <c r="L63" s="634"/>
    </row>
    <row r="64" spans="1:12" ht="15" x14ac:dyDescent="0.2">
      <c r="A64" s="642" t="s">
        <v>139</v>
      </c>
      <c r="B64" s="643"/>
      <c r="C64" s="643"/>
      <c r="D64" s="643"/>
      <c r="E64" s="643"/>
      <c r="F64" s="643"/>
      <c r="G64" s="643"/>
      <c r="H64" s="643"/>
      <c r="I64" s="643"/>
      <c r="J64" s="442"/>
      <c r="K64" s="442"/>
      <c r="L64" s="443"/>
    </row>
    <row r="65" spans="1:12" ht="15" customHeight="1" x14ac:dyDescent="0.2">
      <c r="A65" s="631" t="s">
        <v>126</v>
      </c>
      <c r="B65" s="632"/>
      <c r="C65" s="629" t="s">
        <v>138</v>
      </c>
      <c r="D65" s="629"/>
      <c r="E65" s="629"/>
      <c r="F65" s="629"/>
      <c r="G65" s="629"/>
      <c r="H65" s="629"/>
      <c r="I65" s="629"/>
      <c r="J65" s="445"/>
      <c r="K65" s="445"/>
      <c r="L65" s="444"/>
    </row>
    <row r="66" spans="1:12" ht="15" customHeight="1" x14ac:dyDescent="0.2">
      <c r="A66" s="646" t="s">
        <v>137</v>
      </c>
      <c r="B66" s="647"/>
      <c r="C66" s="629" t="s">
        <v>136</v>
      </c>
      <c r="D66" s="629"/>
      <c r="E66" s="629"/>
      <c r="F66" s="629"/>
      <c r="G66" s="629"/>
      <c r="H66" s="629"/>
      <c r="I66" s="629"/>
      <c r="J66" s="445"/>
      <c r="K66" s="445"/>
      <c r="L66" s="444"/>
    </row>
    <row r="67" spans="1:12" ht="15" customHeight="1" x14ac:dyDescent="0.2">
      <c r="A67" s="646" t="s">
        <v>135</v>
      </c>
      <c r="B67" s="647"/>
      <c r="C67" s="629" t="s">
        <v>134</v>
      </c>
      <c r="D67" s="629"/>
      <c r="E67" s="629"/>
      <c r="F67" s="629"/>
      <c r="G67" s="629"/>
      <c r="H67" s="629"/>
      <c r="I67" s="629"/>
      <c r="J67" s="445"/>
      <c r="K67" s="445"/>
      <c r="L67" s="444"/>
    </row>
    <row r="68" spans="1:12" ht="29.25" customHeight="1" x14ac:dyDescent="0.2">
      <c r="A68" s="648" t="s">
        <v>133</v>
      </c>
      <c r="B68" s="649"/>
      <c r="C68" s="626" t="s">
        <v>372</v>
      </c>
      <c r="D68" s="626"/>
      <c r="E68" s="626"/>
      <c r="F68" s="626"/>
      <c r="G68" s="626"/>
      <c r="H68" s="626"/>
      <c r="I68" s="626"/>
      <c r="J68" s="626"/>
      <c r="K68" s="626"/>
      <c r="L68" s="627"/>
    </row>
    <row r="69" spans="1:12" ht="15" customHeight="1" x14ac:dyDescent="0.2">
      <c r="A69" s="646" t="s">
        <v>132</v>
      </c>
      <c r="B69" s="647"/>
      <c r="C69" s="629" t="s">
        <v>131</v>
      </c>
      <c r="D69" s="629"/>
      <c r="E69" s="629"/>
      <c r="F69" s="629"/>
      <c r="G69" s="629"/>
      <c r="H69" s="629"/>
      <c r="I69" s="629"/>
      <c r="J69" s="445"/>
      <c r="K69" s="445"/>
      <c r="L69" s="444"/>
    </row>
    <row r="70" spans="1:12" ht="15.75" customHeight="1" thickBot="1" x14ac:dyDescent="0.25">
      <c r="A70" s="635" t="s">
        <v>130</v>
      </c>
      <c r="B70" s="636"/>
      <c r="C70" s="637" t="s">
        <v>129</v>
      </c>
      <c r="D70" s="637"/>
      <c r="E70" s="637"/>
      <c r="F70" s="637"/>
      <c r="G70" s="637"/>
      <c r="H70" s="637"/>
      <c r="I70" s="637"/>
      <c r="J70" s="446"/>
      <c r="K70" s="446"/>
      <c r="L70" s="447"/>
    </row>
  </sheetData>
  <mergeCells count="66">
    <mergeCell ref="A54:B54"/>
    <mergeCell ref="A49:B49"/>
    <mergeCell ref="A53:B53"/>
    <mergeCell ref="H30:J30"/>
    <mergeCell ref="H31:J31"/>
    <mergeCell ref="G39:I39"/>
    <mergeCell ref="A45:B45"/>
    <mergeCell ref="A46:B46"/>
    <mergeCell ref="H32:J32"/>
    <mergeCell ref="H33:J33"/>
    <mergeCell ref="H34:J34"/>
    <mergeCell ref="C45:L45"/>
    <mergeCell ref="C46:L46"/>
    <mergeCell ref="A47:B47"/>
    <mergeCell ref="A1:H1"/>
    <mergeCell ref="A5:B5"/>
    <mergeCell ref="A2:I2"/>
    <mergeCell ref="J5:N5"/>
    <mergeCell ref="C60:L60"/>
    <mergeCell ref="C61:K61"/>
    <mergeCell ref="C62:L62"/>
    <mergeCell ref="C63:L63"/>
    <mergeCell ref="A48:B48"/>
    <mergeCell ref="A62:B62"/>
    <mergeCell ref="A63:B63"/>
    <mergeCell ref="A58:B58"/>
    <mergeCell ref="A59:B59"/>
    <mergeCell ref="A60:B60"/>
    <mergeCell ref="A61:B61"/>
    <mergeCell ref="A57:B57"/>
    <mergeCell ref="A56:B56"/>
    <mergeCell ref="A51:B51"/>
    <mergeCell ref="A52:B52"/>
    <mergeCell ref="A50:B50"/>
    <mergeCell ref="A70:B70"/>
    <mergeCell ref="C70:I70"/>
    <mergeCell ref="G38:I38"/>
    <mergeCell ref="G40:I40"/>
    <mergeCell ref="A55:I55"/>
    <mergeCell ref="A44:I44"/>
    <mergeCell ref="A64:I64"/>
    <mergeCell ref="A69:B69"/>
    <mergeCell ref="C69:I69"/>
    <mergeCell ref="A66:B66"/>
    <mergeCell ref="C66:I66"/>
    <mergeCell ref="A67:B67"/>
    <mergeCell ref="C67:I67"/>
    <mergeCell ref="A68:B68"/>
    <mergeCell ref="C52:L52"/>
    <mergeCell ref="C53:L53"/>
    <mergeCell ref="C68:L68"/>
    <mergeCell ref="A3:N3"/>
    <mergeCell ref="I1:J1"/>
    <mergeCell ref="K1:L1"/>
    <mergeCell ref="C47:L47"/>
    <mergeCell ref="C48:L48"/>
    <mergeCell ref="C49:L49"/>
    <mergeCell ref="C50:L50"/>
    <mergeCell ref="C51:L51"/>
    <mergeCell ref="A65:B65"/>
    <mergeCell ref="C65:I65"/>
    <mergeCell ref="C54:L54"/>
    <mergeCell ref="C56:L56"/>
    <mergeCell ref="C57:L57"/>
    <mergeCell ref="C58:L58"/>
    <mergeCell ref="C59:L59"/>
  </mergeCells>
  <pageMargins left="0.7" right="0.7" top="0.75" bottom="0.75" header="0.3" footer="0.3"/>
  <pageSetup scale="45" orientation="landscape" cellComments="asDisplayed" r:id="rId1"/>
  <rowBreaks count="1" manualBreakCount="1">
    <brk id="42"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zoomScaleNormal="100" workbookViewId="0">
      <selection activeCell="AJ52" sqref="AJ52"/>
    </sheetView>
  </sheetViews>
  <sheetFormatPr defaultColWidth="9.140625" defaultRowHeight="12.75" x14ac:dyDescent="0.2"/>
  <cols>
    <col min="1" max="1" width="8.28515625" style="134" customWidth="1"/>
    <col min="2" max="2" width="25.5703125" style="134" customWidth="1"/>
    <col min="3" max="3" width="20.42578125" style="134" customWidth="1"/>
    <col min="4" max="4" width="17" style="134" customWidth="1"/>
    <col min="5" max="5" width="12.140625" style="267" customWidth="1"/>
    <col min="6" max="6" width="37" style="134" customWidth="1"/>
    <col min="7" max="8" width="9.140625" style="134"/>
    <col min="9" max="9" width="19" style="134" customWidth="1"/>
    <col min="10" max="10" width="11.7109375" style="134" customWidth="1"/>
    <col min="11" max="16384" width="9.140625" style="134"/>
  </cols>
  <sheetData>
    <row r="1" spans="1:11" ht="17.25" customHeight="1" x14ac:dyDescent="0.2">
      <c r="A1" s="293" t="s">
        <v>273</v>
      </c>
      <c r="B1" s="293"/>
      <c r="D1" s="499" t="s">
        <v>300</v>
      </c>
      <c r="E1" s="499"/>
      <c r="F1" s="439" t="s">
        <v>301</v>
      </c>
    </row>
    <row r="2" spans="1:11" ht="44.25" customHeight="1" x14ac:dyDescent="0.2">
      <c r="A2" s="481" t="s">
        <v>198</v>
      </c>
      <c r="B2" s="481"/>
      <c r="C2" s="481"/>
      <c r="D2" s="481"/>
      <c r="E2" s="481"/>
      <c r="F2" s="481"/>
    </row>
    <row r="3" spans="1:11" ht="17.25" customHeight="1" x14ac:dyDescent="0.2">
      <c r="A3" s="292" t="s">
        <v>187</v>
      </c>
      <c r="B3" s="181"/>
      <c r="E3" s="134"/>
    </row>
    <row r="4" spans="1:11" ht="37.5" customHeight="1" x14ac:dyDescent="0.2">
      <c r="A4" s="291" t="s">
        <v>126</v>
      </c>
      <c r="B4" s="65" t="s">
        <v>194</v>
      </c>
      <c r="C4" s="65" t="s">
        <v>197</v>
      </c>
      <c r="D4" s="15" t="s">
        <v>333</v>
      </c>
      <c r="E4" s="291" t="s">
        <v>192</v>
      </c>
      <c r="F4" s="15" t="s">
        <v>0</v>
      </c>
    </row>
    <row r="5" spans="1:11" x14ac:dyDescent="0.2">
      <c r="A5" s="284"/>
      <c r="B5" s="290"/>
      <c r="C5" s="289"/>
      <c r="D5" s="289"/>
      <c r="E5" s="286"/>
      <c r="F5" s="289"/>
      <c r="G5" s="178"/>
      <c r="K5" s="178"/>
    </row>
    <row r="6" spans="1:11" hidden="1" x14ac:dyDescent="0.2">
      <c r="A6" s="279"/>
      <c r="B6" s="59" t="s">
        <v>181</v>
      </c>
      <c r="C6" s="229" t="e">
        <f>(#REF!+#REF!)</f>
        <v>#REF!</v>
      </c>
      <c r="D6" s="59"/>
      <c r="E6" s="276"/>
      <c r="F6" s="59"/>
    </row>
    <row r="7" spans="1:11" hidden="1" x14ac:dyDescent="0.2">
      <c r="A7" s="279"/>
      <c r="B7" s="59" t="s">
        <v>180</v>
      </c>
      <c r="C7" s="229" t="e">
        <f>(#REF!+#REF!)</f>
        <v>#REF!</v>
      </c>
      <c r="D7" s="59"/>
      <c r="E7" s="276"/>
      <c r="F7" s="59"/>
    </row>
    <row r="8" spans="1:11" hidden="1" x14ac:dyDescent="0.2">
      <c r="A8" s="279"/>
      <c r="B8" s="59" t="s">
        <v>179</v>
      </c>
      <c r="C8" s="229" t="e">
        <f>(#REF!+#REF!)</f>
        <v>#REF!</v>
      </c>
      <c r="D8" s="59"/>
      <c r="E8" s="276"/>
      <c r="F8" s="59"/>
    </row>
    <row r="9" spans="1:11" hidden="1" x14ac:dyDescent="0.2">
      <c r="A9" s="279"/>
      <c r="B9" s="59" t="s">
        <v>178</v>
      </c>
      <c r="C9" s="229" t="e">
        <f>(#REF!+#REF!)</f>
        <v>#REF!</v>
      </c>
      <c r="D9" s="59"/>
      <c r="E9" s="276"/>
      <c r="F9" s="59"/>
    </row>
    <row r="10" spans="1:11" hidden="1" x14ac:dyDescent="0.2">
      <c r="A10" s="279"/>
      <c r="B10" s="59" t="s">
        <v>177</v>
      </c>
      <c r="C10" s="229" t="e">
        <f>(#REF!+#REF!)</f>
        <v>#REF!</v>
      </c>
      <c r="D10" s="59"/>
      <c r="E10" s="276"/>
      <c r="F10" s="59"/>
    </row>
    <row r="11" spans="1:11" hidden="1" x14ac:dyDescent="0.2">
      <c r="A11" s="279"/>
      <c r="B11" s="59" t="s">
        <v>176</v>
      </c>
      <c r="C11" s="229" t="e">
        <f>(#REF!+#REF!)</f>
        <v>#REF!</v>
      </c>
      <c r="D11" s="226"/>
      <c r="E11" s="276"/>
      <c r="F11" s="226"/>
    </row>
    <row r="12" spans="1:11" x14ac:dyDescent="0.2">
      <c r="A12" s="279"/>
      <c r="B12" s="278" t="s">
        <v>166</v>
      </c>
      <c r="C12" s="229"/>
      <c r="D12" s="277"/>
      <c r="E12" s="436" t="e">
        <f>(C12)/D12</f>
        <v>#DIV/0!</v>
      </c>
      <c r="F12" s="249"/>
      <c r="H12" s="218"/>
    </row>
    <row r="13" spans="1:11" x14ac:dyDescent="0.2">
      <c r="A13" s="284"/>
      <c r="B13" s="59"/>
      <c r="C13" s="287"/>
      <c r="D13" s="288"/>
      <c r="E13" s="437"/>
      <c r="F13" s="232"/>
    </row>
    <row r="14" spans="1:11" hidden="1" x14ac:dyDescent="0.2">
      <c r="A14" s="279"/>
      <c r="B14" s="59" t="s">
        <v>175</v>
      </c>
      <c r="C14" s="229"/>
      <c r="D14" s="277"/>
      <c r="E14" s="436"/>
      <c r="F14" s="226"/>
    </row>
    <row r="15" spans="1:11" hidden="1" x14ac:dyDescent="0.2">
      <c r="A15" s="279"/>
      <c r="B15" s="59" t="s">
        <v>174</v>
      </c>
      <c r="C15" s="229"/>
      <c r="D15" s="277"/>
      <c r="E15" s="436"/>
      <c r="F15" s="226"/>
    </row>
    <row r="16" spans="1:11" x14ac:dyDescent="0.2">
      <c r="A16" s="279"/>
      <c r="B16" s="278" t="s">
        <v>166</v>
      </c>
      <c r="C16" s="229"/>
      <c r="D16" s="277"/>
      <c r="E16" s="436" t="e">
        <f>(C16)/D16</f>
        <v>#DIV/0!</v>
      </c>
      <c r="F16" s="249"/>
      <c r="H16" s="218"/>
    </row>
    <row r="17" spans="1:12" x14ac:dyDescent="0.2">
      <c r="A17" s="284"/>
      <c r="B17" s="59"/>
      <c r="C17" s="287"/>
      <c r="D17" s="288"/>
      <c r="E17" s="437"/>
      <c r="F17" s="232"/>
    </row>
    <row r="18" spans="1:12" hidden="1" x14ac:dyDescent="0.2">
      <c r="A18" s="279"/>
      <c r="B18" s="59" t="s">
        <v>175</v>
      </c>
      <c r="C18" s="229"/>
      <c r="D18" s="277"/>
      <c r="E18" s="436"/>
      <c r="F18" s="226"/>
    </row>
    <row r="19" spans="1:12" hidden="1" x14ac:dyDescent="0.2">
      <c r="A19" s="279"/>
      <c r="B19" s="59" t="s">
        <v>174</v>
      </c>
      <c r="C19" s="229"/>
      <c r="D19" s="277"/>
      <c r="E19" s="436"/>
      <c r="F19" s="226"/>
    </row>
    <row r="20" spans="1:12" x14ac:dyDescent="0.2">
      <c r="A20" s="279"/>
      <c r="B20" s="278" t="s">
        <v>166</v>
      </c>
      <c r="C20" s="229"/>
      <c r="D20" s="277"/>
      <c r="E20" s="436" t="e">
        <f>(C20)/D20</f>
        <v>#DIV/0!</v>
      </c>
      <c r="F20" s="249"/>
      <c r="H20" s="218"/>
    </row>
    <row r="21" spans="1:12" ht="12.75" customHeight="1" x14ac:dyDescent="0.25">
      <c r="A21" s="284"/>
      <c r="B21" s="59"/>
      <c r="C21" s="287"/>
      <c r="D21" s="232"/>
      <c r="E21" s="437"/>
      <c r="F21" s="232"/>
      <c r="G21" s="178"/>
      <c r="H21" s="46"/>
      <c r="K21" s="178"/>
    </row>
    <row r="22" spans="1:12" hidden="1" x14ac:dyDescent="0.2">
      <c r="A22" s="279"/>
      <c r="B22" s="59" t="s">
        <v>196</v>
      </c>
      <c r="C22" s="229"/>
      <c r="D22" s="226"/>
      <c r="E22" s="436"/>
      <c r="F22" s="226"/>
    </row>
    <row r="23" spans="1:12" hidden="1" x14ac:dyDescent="0.2">
      <c r="A23" s="285"/>
      <c r="B23" s="59" t="s">
        <v>173</v>
      </c>
      <c r="C23" s="229"/>
      <c r="D23" s="226"/>
      <c r="E23" s="436"/>
      <c r="F23" s="226"/>
    </row>
    <row r="24" spans="1:12" x14ac:dyDescent="0.2">
      <c r="A24" s="285"/>
      <c r="B24" s="278" t="s">
        <v>166</v>
      </c>
      <c r="C24" s="229"/>
      <c r="D24" s="277"/>
      <c r="E24" s="436" t="e">
        <f>(C24)/D24</f>
        <v>#DIV/0!</v>
      </c>
      <c r="F24" s="249"/>
      <c r="H24" s="218"/>
    </row>
    <row r="25" spans="1:12" x14ac:dyDescent="0.2">
      <c r="A25" s="284"/>
      <c r="B25" s="59"/>
      <c r="C25" s="282"/>
      <c r="D25" s="281"/>
      <c r="E25" s="438"/>
      <c r="F25" s="280"/>
      <c r="H25" s="218"/>
    </row>
    <row r="26" spans="1:12" x14ac:dyDescent="0.2">
      <c r="A26" s="279"/>
      <c r="B26" s="278" t="s">
        <v>166</v>
      </c>
      <c r="C26" s="229"/>
      <c r="D26" s="277"/>
      <c r="E26" s="436" t="e">
        <f>(C26)/D26</f>
        <v>#DIV/0!</v>
      </c>
      <c r="F26" s="249"/>
      <c r="H26" s="218"/>
    </row>
    <row r="27" spans="1:12" x14ac:dyDescent="0.2">
      <c r="A27" s="284"/>
      <c r="B27" s="59"/>
      <c r="C27" s="282"/>
      <c r="D27" s="281"/>
      <c r="E27" s="438"/>
      <c r="F27" s="280"/>
      <c r="H27" s="218"/>
    </row>
    <row r="28" spans="1:12" x14ac:dyDescent="0.2">
      <c r="A28" s="279"/>
      <c r="B28" s="278" t="s">
        <v>166</v>
      </c>
      <c r="C28" s="229"/>
      <c r="D28" s="277"/>
      <c r="E28" s="436" t="e">
        <f>(C28)/D28</f>
        <v>#DIV/0!</v>
      </c>
      <c r="F28" s="220"/>
      <c r="H28" s="218"/>
    </row>
    <row r="29" spans="1:12" x14ac:dyDescent="0.2">
      <c r="A29" s="284"/>
      <c r="B29" s="283"/>
      <c r="C29" s="282"/>
      <c r="D29" s="281"/>
      <c r="E29" s="438"/>
      <c r="F29" s="280"/>
      <c r="H29" s="218"/>
    </row>
    <row r="30" spans="1:12" x14ac:dyDescent="0.2">
      <c r="A30" s="279"/>
      <c r="B30" s="278" t="s">
        <v>166</v>
      </c>
      <c r="C30" s="229"/>
      <c r="D30" s="277"/>
      <c r="E30" s="436" t="e">
        <f>(C30)/D30</f>
        <v>#DIV/0!</v>
      </c>
      <c r="F30" s="220"/>
      <c r="H30" s="218"/>
    </row>
    <row r="31" spans="1:12" ht="9" customHeight="1" x14ac:dyDescent="0.2"/>
    <row r="32" spans="1:12" ht="15" x14ac:dyDescent="0.2">
      <c r="A32" s="667" t="s">
        <v>195</v>
      </c>
      <c r="B32" s="667"/>
      <c r="C32" s="275"/>
      <c r="D32" s="275"/>
      <c r="J32" s="271"/>
      <c r="K32" s="270"/>
      <c r="L32" s="269"/>
    </row>
    <row r="33" spans="1:12" ht="13.5" thickBot="1" x14ac:dyDescent="0.25">
      <c r="J33" s="271"/>
      <c r="K33" s="270"/>
      <c r="L33" s="269"/>
    </row>
    <row r="34" spans="1:12" ht="15" x14ac:dyDescent="0.25">
      <c r="A34" s="274" t="s">
        <v>0</v>
      </c>
      <c r="B34" s="273"/>
      <c r="C34" s="273"/>
      <c r="D34" s="273"/>
      <c r="E34" s="273"/>
      <c r="F34" s="272"/>
      <c r="G34" s="8"/>
      <c r="H34" s="8"/>
      <c r="I34" s="8"/>
      <c r="J34" s="271"/>
      <c r="K34" s="270"/>
      <c r="L34" s="269"/>
    </row>
    <row r="35" spans="1:12" ht="15" customHeight="1" x14ac:dyDescent="0.2">
      <c r="A35" s="668" t="s">
        <v>126</v>
      </c>
      <c r="B35" s="669"/>
      <c r="C35" s="488" t="s">
        <v>138</v>
      </c>
      <c r="D35" s="488"/>
      <c r="E35" s="488"/>
      <c r="F35" s="490"/>
      <c r="G35" s="137"/>
      <c r="H35" s="137"/>
      <c r="I35" s="136"/>
      <c r="J35" s="271"/>
      <c r="K35" s="270"/>
      <c r="L35" s="269"/>
    </row>
    <row r="36" spans="1:12" ht="15" customHeight="1" x14ac:dyDescent="0.2">
      <c r="A36" s="615" t="s">
        <v>194</v>
      </c>
      <c r="B36" s="616"/>
      <c r="C36" s="488" t="s">
        <v>148</v>
      </c>
      <c r="D36" s="488"/>
      <c r="E36" s="488"/>
      <c r="F36" s="490"/>
      <c r="G36" s="137"/>
      <c r="H36" s="137"/>
      <c r="I36" s="137"/>
      <c r="J36" s="271"/>
      <c r="K36" s="270"/>
      <c r="L36" s="269"/>
    </row>
    <row r="37" spans="1:12" ht="28.5" customHeight="1" x14ac:dyDescent="0.2">
      <c r="A37" s="615" t="s">
        <v>193</v>
      </c>
      <c r="B37" s="616"/>
      <c r="C37" s="491" t="s">
        <v>345</v>
      </c>
      <c r="D37" s="491"/>
      <c r="E37" s="491"/>
      <c r="F37" s="493"/>
      <c r="G37" s="137"/>
      <c r="H37" s="137"/>
      <c r="I37" s="137"/>
    </row>
    <row r="38" spans="1:12" ht="30" customHeight="1" x14ac:dyDescent="0.2">
      <c r="A38" s="617" t="s">
        <v>344</v>
      </c>
      <c r="B38" s="618"/>
      <c r="C38" s="491" t="s">
        <v>334</v>
      </c>
      <c r="D38" s="491"/>
      <c r="E38" s="491"/>
      <c r="F38" s="493"/>
      <c r="G38" s="137"/>
      <c r="H38" s="137"/>
      <c r="I38" s="137"/>
    </row>
    <row r="39" spans="1:12" ht="15" customHeight="1" x14ac:dyDescent="0.2">
      <c r="A39" s="617" t="s">
        <v>192</v>
      </c>
      <c r="B39" s="618"/>
      <c r="C39" s="488" t="s">
        <v>191</v>
      </c>
      <c r="D39" s="488"/>
      <c r="E39" s="488"/>
      <c r="F39" s="490"/>
      <c r="G39" s="137"/>
      <c r="H39" s="137"/>
      <c r="I39" s="137"/>
    </row>
    <row r="40" spans="1:12" ht="15.75" thickBot="1" x14ac:dyDescent="0.25">
      <c r="A40" s="613" t="s">
        <v>0</v>
      </c>
      <c r="B40" s="614"/>
      <c r="C40" s="665" t="s">
        <v>190</v>
      </c>
      <c r="D40" s="665"/>
      <c r="E40" s="665"/>
      <c r="F40" s="666"/>
      <c r="G40" s="136"/>
      <c r="H40" s="136"/>
      <c r="I40" s="136"/>
    </row>
    <row r="42" spans="1:12" x14ac:dyDescent="0.2">
      <c r="F42" s="178"/>
    </row>
    <row r="72" spans="3:3" ht="18.75" x14ac:dyDescent="0.2">
      <c r="C72" s="268" t="s">
        <v>189</v>
      </c>
    </row>
  </sheetData>
  <mergeCells count="15">
    <mergeCell ref="D1:E1"/>
    <mergeCell ref="C35:F35"/>
    <mergeCell ref="C40:F40"/>
    <mergeCell ref="A2:F2"/>
    <mergeCell ref="A32:B32"/>
    <mergeCell ref="A35:B35"/>
    <mergeCell ref="A36:B36"/>
    <mergeCell ref="C36:F36"/>
    <mergeCell ref="A38:B38"/>
    <mergeCell ref="A39:B39"/>
    <mergeCell ref="A40:B40"/>
    <mergeCell ref="A37:B37"/>
    <mergeCell ref="C37:F37"/>
    <mergeCell ref="C38:F38"/>
    <mergeCell ref="C39:F39"/>
  </mergeCells>
  <pageMargins left="0.7" right="0.7" top="0.75" bottom="0.75" header="0.3" footer="0.3"/>
  <pageSetup orientation="landscape"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topLeftCell="A40" zoomScale="90" zoomScaleNormal="90" workbookViewId="0">
      <selection activeCell="AJ52" sqref="AJ52"/>
    </sheetView>
  </sheetViews>
  <sheetFormatPr defaultColWidth="9.140625" defaultRowHeight="12.75" x14ac:dyDescent="0.2"/>
  <cols>
    <col min="1" max="1" width="9.140625" style="294"/>
    <col min="2" max="2" width="16.7109375" style="294" customWidth="1"/>
    <col min="3" max="3" width="26.28515625" style="294" customWidth="1"/>
    <col min="4" max="5" width="17.28515625" style="294" customWidth="1"/>
    <col min="6" max="6" width="18.5703125" style="294" customWidth="1"/>
    <col min="7" max="7" width="15.85546875" style="294" customWidth="1"/>
    <col min="8" max="8" width="15.28515625" style="294" customWidth="1"/>
    <col min="9" max="9" width="16.42578125" style="294" customWidth="1"/>
    <col min="10" max="10" width="18.42578125" style="294" customWidth="1"/>
    <col min="11" max="11" width="16.28515625" style="294" customWidth="1"/>
    <col min="12" max="12" width="12.85546875" style="294" customWidth="1"/>
    <col min="13" max="13" width="0.7109375" style="295" customWidth="1"/>
    <col min="14" max="14" width="50.5703125" style="294" customWidth="1"/>
    <col min="15" max="15" width="17" style="294" customWidth="1"/>
    <col min="16" max="16384" width="9.140625" style="294"/>
  </cols>
  <sheetData>
    <row r="1" spans="1:16" ht="15" x14ac:dyDescent="0.25">
      <c r="A1" s="16" t="s">
        <v>274</v>
      </c>
      <c r="B1" s="331"/>
      <c r="C1" s="331"/>
      <c r="D1" s="331"/>
      <c r="E1" s="331"/>
      <c r="F1" s="331"/>
      <c r="G1" s="331"/>
      <c r="H1" s="331"/>
      <c r="I1" s="331"/>
      <c r="J1" s="331"/>
      <c r="K1" s="331"/>
    </row>
    <row r="2" spans="1:16" s="134" customFormat="1" ht="18.75" customHeight="1" x14ac:dyDescent="0.2">
      <c r="A2" s="481" t="s">
        <v>235</v>
      </c>
      <c r="B2" s="481"/>
      <c r="C2" s="481"/>
      <c r="D2" s="481"/>
      <c r="E2" s="481"/>
      <c r="F2" s="481"/>
      <c r="G2" s="481"/>
      <c r="H2" s="481"/>
      <c r="I2" s="481"/>
      <c r="J2" s="481"/>
      <c r="K2" s="481"/>
      <c r="M2" s="163"/>
    </row>
    <row r="3" spans="1:16" s="330" customFormat="1" ht="57.75" customHeight="1" x14ac:dyDescent="0.25">
      <c r="A3" s="474" t="s">
        <v>373</v>
      </c>
      <c r="B3" s="474"/>
      <c r="C3" s="474"/>
      <c r="D3" s="474"/>
      <c r="E3" s="474"/>
      <c r="F3" s="474"/>
      <c r="G3" s="474"/>
      <c r="H3" s="474"/>
      <c r="I3" s="474"/>
      <c r="J3" s="474"/>
      <c r="K3" s="474"/>
      <c r="L3" s="16"/>
      <c r="M3" s="41"/>
    </row>
    <row r="4" spans="1:16" ht="30" customHeight="1" x14ac:dyDescent="0.2">
      <c r="A4" s="674" t="s">
        <v>213</v>
      </c>
      <c r="B4" s="674" t="s">
        <v>234</v>
      </c>
      <c r="C4" s="677" t="s">
        <v>346</v>
      </c>
      <c r="D4" s="677"/>
      <c r="E4" s="677"/>
      <c r="F4" s="677"/>
      <c r="G4" s="677"/>
      <c r="H4" s="678" t="s">
        <v>347</v>
      </c>
      <c r="I4" s="678" t="s">
        <v>348</v>
      </c>
      <c r="J4" s="678" t="s">
        <v>349</v>
      </c>
      <c r="K4" s="678" t="s">
        <v>350</v>
      </c>
      <c r="L4" s="674" t="s">
        <v>199</v>
      </c>
      <c r="M4" s="328"/>
    </row>
    <row r="5" spans="1:16" s="327" customFormat="1" ht="23.25" customHeight="1" x14ac:dyDescent="0.25">
      <c r="A5" s="675"/>
      <c r="B5" s="675"/>
      <c r="C5" s="329"/>
      <c r="D5" s="329"/>
      <c r="E5" s="329"/>
      <c r="F5" s="329"/>
      <c r="G5" s="329"/>
      <c r="H5" s="679"/>
      <c r="I5" s="679"/>
      <c r="J5" s="679"/>
      <c r="K5" s="679"/>
      <c r="L5" s="675"/>
      <c r="M5" s="328"/>
    </row>
    <row r="6" spans="1:16" ht="13.5" thickBot="1" x14ac:dyDescent="0.25">
      <c r="A6" s="119"/>
      <c r="B6" s="406"/>
      <c r="C6" s="326">
        <v>0</v>
      </c>
      <c r="D6" s="326">
        <v>0</v>
      </c>
      <c r="E6" s="326">
        <v>0</v>
      </c>
      <c r="F6" s="326">
        <v>0</v>
      </c>
      <c r="G6" s="326">
        <v>0</v>
      </c>
      <c r="H6" s="326">
        <v>0</v>
      </c>
      <c r="I6" s="326">
        <v>0</v>
      </c>
      <c r="J6" s="326">
        <v>0</v>
      </c>
      <c r="K6" s="302">
        <v>0</v>
      </c>
      <c r="L6" s="205">
        <f t="shared" ref="L6:L37" si="0">SUM(C6:J6)</f>
        <v>0</v>
      </c>
      <c r="M6" s="299"/>
      <c r="N6" s="325" t="s">
        <v>233</v>
      </c>
      <c r="O6" s="295"/>
      <c r="P6" s="295"/>
    </row>
    <row r="7" spans="1:16" x14ac:dyDescent="0.2">
      <c r="A7" s="119"/>
      <c r="B7" s="406"/>
      <c r="C7" s="205">
        <v>0</v>
      </c>
      <c r="D7" s="205">
        <v>0</v>
      </c>
      <c r="E7" s="205">
        <v>0</v>
      </c>
      <c r="F7" s="205">
        <v>0</v>
      </c>
      <c r="G7" s="205">
        <v>0</v>
      </c>
      <c r="H7" s="205">
        <v>0</v>
      </c>
      <c r="I7" s="205">
        <v>0</v>
      </c>
      <c r="J7" s="205">
        <v>0</v>
      </c>
      <c r="K7" s="458">
        <v>0</v>
      </c>
      <c r="L7" s="205">
        <f t="shared" si="0"/>
        <v>0</v>
      </c>
      <c r="M7" s="299"/>
      <c r="N7" s="324" t="s">
        <v>232</v>
      </c>
      <c r="O7" s="323" t="s">
        <v>231</v>
      </c>
      <c r="P7" s="295"/>
    </row>
    <row r="8" spans="1:16" x14ac:dyDescent="0.2">
      <c r="A8" s="119"/>
      <c r="B8" s="406"/>
      <c r="C8" s="205">
        <v>0</v>
      </c>
      <c r="D8" s="205">
        <v>0</v>
      </c>
      <c r="E8" s="205">
        <v>0</v>
      </c>
      <c r="F8" s="205">
        <v>0</v>
      </c>
      <c r="G8" s="205">
        <v>0</v>
      </c>
      <c r="H8" s="205">
        <v>0</v>
      </c>
      <c r="I8" s="205">
        <v>0</v>
      </c>
      <c r="J8" s="205">
        <v>0</v>
      </c>
      <c r="K8" s="458">
        <v>0</v>
      </c>
      <c r="L8" s="205">
        <f t="shared" si="0"/>
        <v>0</v>
      </c>
      <c r="M8" s="299"/>
      <c r="N8" s="322" t="s">
        <v>230</v>
      </c>
      <c r="O8" s="321"/>
      <c r="P8" s="295"/>
    </row>
    <row r="9" spans="1:16" x14ac:dyDescent="0.2">
      <c r="A9" s="119"/>
      <c r="B9" s="406"/>
      <c r="C9" s="304" t="e">
        <f>((($O$8*$O$9)*($O$10)))*(1/$O$13)</f>
        <v>#DIV/0!</v>
      </c>
      <c r="D9" s="205" t="e">
        <f t="shared" ref="D9:D56" si="1">(C9*$O$20)</f>
        <v>#DIV/0!</v>
      </c>
      <c r="E9" s="205" t="e">
        <f t="shared" ref="E9:E56" si="2">($O$24*$O$25*$O$26)*(1/$O$13)</f>
        <v>#DIV/0!</v>
      </c>
      <c r="F9" s="205" t="e">
        <f t="shared" ref="F9:F56" si="3">12000000*(1/$O$13)</f>
        <v>#DIV/0!</v>
      </c>
      <c r="G9" s="205">
        <v>0</v>
      </c>
      <c r="H9" s="205">
        <v>0</v>
      </c>
      <c r="I9" s="205">
        <v>0</v>
      </c>
      <c r="J9" s="205">
        <f>($O$16*($O$17+$O$18))</f>
        <v>0</v>
      </c>
      <c r="K9" s="458">
        <v>0</v>
      </c>
      <c r="L9" s="205" t="e">
        <f t="shared" si="0"/>
        <v>#DIV/0!</v>
      </c>
      <c r="M9" s="299"/>
      <c r="N9" s="309" t="s">
        <v>229</v>
      </c>
      <c r="O9" s="320"/>
      <c r="P9" s="295"/>
    </row>
    <row r="10" spans="1:16" ht="12.75" customHeight="1" x14ac:dyDescent="0.2">
      <c r="A10" s="119"/>
      <c r="B10" s="406"/>
      <c r="C10" s="303" t="e">
        <f>((C$14-C$9)/(5)+C9)</f>
        <v>#DIV/0!</v>
      </c>
      <c r="D10" s="205" t="e">
        <f t="shared" si="1"/>
        <v>#DIV/0!</v>
      </c>
      <c r="E10" s="205" t="e">
        <f t="shared" si="2"/>
        <v>#DIV/0!</v>
      </c>
      <c r="F10" s="205" t="e">
        <f t="shared" si="3"/>
        <v>#DIV/0!</v>
      </c>
      <c r="G10" s="205">
        <f t="shared" ref="G10:G56" si="4">G9</f>
        <v>0</v>
      </c>
      <c r="H10" s="205">
        <v>0</v>
      </c>
      <c r="I10" s="205">
        <v>0</v>
      </c>
      <c r="J10" s="205">
        <f t="shared" ref="J10:J56" si="5">J9</f>
        <v>0</v>
      </c>
      <c r="K10" s="458">
        <v>0</v>
      </c>
      <c r="L10" s="205" t="e">
        <f t="shared" si="0"/>
        <v>#DIV/0!</v>
      </c>
      <c r="M10" s="299"/>
      <c r="N10" s="319" t="s">
        <v>228</v>
      </c>
      <c r="O10" s="318"/>
      <c r="P10" s="295"/>
    </row>
    <row r="11" spans="1:16" x14ac:dyDescent="0.2">
      <c r="A11" s="119"/>
      <c r="B11" s="406"/>
      <c r="C11" s="303" t="e">
        <f>((C$14-C$9)/(5)+C10)</f>
        <v>#DIV/0!</v>
      </c>
      <c r="D11" s="205" t="e">
        <f t="shared" si="1"/>
        <v>#DIV/0!</v>
      </c>
      <c r="E11" s="205" t="e">
        <f t="shared" si="2"/>
        <v>#DIV/0!</v>
      </c>
      <c r="F11" s="205" t="e">
        <f t="shared" si="3"/>
        <v>#DIV/0!</v>
      </c>
      <c r="G11" s="205">
        <f t="shared" si="4"/>
        <v>0</v>
      </c>
      <c r="H11" s="205">
        <v>0</v>
      </c>
      <c r="I11" s="205">
        <v>0</v>
      </c>
      <c r="J11" s="205">
        <f t="shared" si="5"/>
        <v>0</v>
      </c>
      <c r="K11" s="458">
        <v>0</v>
      </c>
      <c r="L11" s="205" t="e">
        <f t="shared" si="0"/>
        <v>#DIV/0!</v>
      </c>
      <c r="M11" s="299"/>
      <c r="N11" s="309"/>
      <c r="O11" s="307"/>
      <c r="P11" s="295"/>
    </row>
    <row r="12" spans="1:16" x14ac:dyDescent="0.2">
      <c r="A12" s="119"/>
      <c r="B12" s="406"/>
      <c r="C12" s="303" t="e">
        <f>((C$14-C$9)/(5)+C11)</f>
        <v>#DIV/0!</v>
      </c>
      <c r="D12" s="205" t="e">
        <f t="shared" si="1"/>
        <v>#DIV/0!</v>
      </c>
      <c r="E12" s="205" t="e">
        <f t="shared" si="2"/>
        <v>#DIV/0!</v>
      </c>
      <c r="F12" s="205" t="e">
        <f t="shared" si="3"/>
        <v>#DIV/0!</v>
      </c>
      <c r="G12" s="205">
        <f t="shared" si="4"/>
        <v>0</v>
      </c>
      <c r="H12" s="205">
        <v>0</v>
      </c>
      <c r="I12" s="205">
        <v>0</v>
      </c>
      <c r="J12" s="205">
        <f t="shared" si="5"/>
        <v>0</v>
      </c>
      <c r="K12" s="458">
        <v>0</v>
      </c>
      <c r="L12" s="205" t="e">
        <f t="shared" si="0"/>
        <v>#DIV/0!</v>
      </c>
      <c r="M12" s="299"/>
      <c r="N12" s="308" t="s">
        <v>227</v>
      </c>
      <c r="O12" s="307"/>
      <c r="P12" s="295"/>
    </row>
    <row r="13" spans="1:16" x14ac:dyDescent="0.2">
      <c r="A13" s="119"/>
      <c r="B13" s="406"/>
      <c r="C13" s="303" t="e">
        <f>((C$14-C$9)/(5)+C12)</f>
        <v>#DIV/0!</v>
      </c>
      <c r="D13" s="205" t="e">
        <f t="shared" si="1"/>
        <v>#DIV/0!</v>
      </c>
      <c r="E13" s="205" t="e">
        <f t="shared" si="2"/>
        <v>#DIV/0!</v>
      </c>
      <c r="F13" s="205" t="e">
        <f t="shared" si="3"/>
        <v>#DIV/0!</v>
      </c>
      <c r="G13" s="205">
        <f t="shared" si="4"/>
        <v>0</v>
      </c>
      <c r="H13" s="205">
        <v>0</v>
      </c>
      <c r="I13" s="205">
        <v>0</v>
      </c>
      <c r="J13" s="205">
        <f t="shared" si="5"/>
        <v>0</v>
      </c>
      <c r="K13" s="458">
        <v>0</v>
      </c>
      <c r="L13" s="205" t="e">
        <f t="shared" si="0"/>
        <v>#DIV/0!</v>
      </c>
      <c r="M13" s="299"/>
      <c r="N13" s="315" t="s">
        <v>226</v>
      </c>
      <c r="O13" s="307"/>
      <c r="P13" s="295"/>
    </row>
    <row r="14" spans="1:16" x14ac:dyDescent="0.2">
      <c r="A14" s="119"/>
      <c r="B14" s="406"/>
      <c r="C14" s="304" t="e">
        <f>((($O$8*$O$9)*(0.24)))*(1/$O$13)</f>
        <v>#DIV/0!</v>
      </c>
      <c r="D14" s="205" t="e">
        <f t="shared" si="1"/>
        <v>#DIV/0!</v>
      </c>
      <c r="E14" s="205" t="e">
        <f t="shared" si="2"/>
        <v>#DIV/0!</v>
      </c>
      <c r="F14" s="205" t="e">
        <f t="shared" si="3"/>
        <v>#DIV/0!</v>
      </c>
      <c r="G14" s="205">
        <f t="shared" si="4"/>
        <v>0</v>
      </c>
      <c r="H14" s="205">
        <v>0</v>
      </c>
      <c r="I14" s="205">
        <v>0</v>
      </c>
      <c r="J14" s="205">
        <f t="shared" si="5"/>
        <v>0</v>
      </c>
      <c r="K14" s="458">
        <v>0</v>
      </c>
      <c r="L14" s="205" t="e">
        <f t="shared" si="0"/>
        <v>#DIV/0!</v>
      </c>
      <c r="M14" s="299"/>
      <c r="N14" s="308" t="s">
        <v>225</v>
      </c>
      <c r="O14" s="317"/>
      <c r="P14" s="295"/>
    </row>
    <row r="15" spans="1:16" x14ac:dyDescent="0.2">
      <c r="A15" s="119"/>
      <c r="B15" s="406"/>
      <c r="C15" s="303" t="e">
        <f>((C$19-C$14)/(5)+C14)</f>
        <v>#DIV/0!</v>
      </c>
      <c r="D15" s="205" t="e">
        <f t="shared" si="1"/>
        <v>#DIV/0!</v>
      </c>
      <c r="E15" s="205" t="e">
        <f t="shared" si="2"/>
        <v>#DIV/0!</v>
      </c>
      <c r="F15" s="205" t="e">
        <f t="shared" si="3"/>
        <v>#DIV/0!</v>
      </c>
      <c r="G15" s="205">
        <f t="shared" si="4"/>
        <v>0</v>
      </c>
      <c r="H15" s="205">
        <v>0</v>
      </c>
      <c r="I15" s="205">
        <v>0</v>
      </c>
      <c r="J15" s="205">
        <f t="shared" si="5"/>
        <v>0</v>
      </c>
      <c r="K15" s="458">
        <v>0</v>
      </c>
      <c r="L15" s="205" t="e">
        <f t="shared" si="0"/>
        <v>#DIV/0!</v>
      </c>
      <c r="M15" s="299"/>
      <c r="N15" s="309"/>
      <c r="O15" s="317"/>
      <c r="P15" s="295"/>
    </row>
    <row r="16" spans="1:16" x14ac:dyDescent="0.2">
      <c r="A16" s="119"/>
      <c r="B16" s="406"/>
      <c r="C16" s="303" t="e">
        <f>((C$19-C$14)/(5)+C15)</f>
        <v>#DIV/0!</v>
      </c>
      <c r="D16" s="205" t="e">
        <f t="shared" si="1"/>
        <v>#DIV/0!</v>
      </c>
      <c r="E16" s="205" t="e">
        <f t="shared" si="2"/>
        <v>#DIV/0!</v>
      </c>
      <c r="F16" s="205" t="e">
        <f t="shared" si="3"/>
        <v>#DIV/0!</v>
      </c>
      <c r="G16" s="205">
        <f t="shared" si="4"/>
        <v>0</v>
      </c>
      <c r="H16" s="205">
        <v>0</v>
      </c>
      <c r="I16" s="205">
        <v>0</v>
      </c>
      <c r="J16" s="205">
        <f t="shared" si="5"/>
        <v>0</v>
      </c>
      <c r="K16" s="458">
        <v>0</v>
      </c>
      <c r="L16" s="205" t="e">
        <f t="shared" si="0"/>
        <v>#DIV/0!</v>
      </c>
      <c r="M16" s="299"/>
      <c r="N16" s="316" t="s">
        <v>224</v>
      </c>
      <c r="O16" s="307"/>
      <c r="P16" s="295"/>
    </row>
    <row r="17" spans="1:16" x14ac:dyDescent="0.2">
      <c r="A17" s="119"/>
      <c r="B17" s="406"/>
      <c r="C17" s="303" t="e">
        <f>((C$19-C$14)/(5)+C16)</f>
        <v>#DIV/0!</v>
      </c>
      <c r="D17" s="205" t="e">
        <f t="shared" si="1"/>
        <v>#DIV/0!</v>
      </c>
      <c r="E17" s="205" t="e">
        <f t="shared" si="2"/>
        <v>#DIV/0!</v>
      </c>
      <c r="F17" s="205" t="e">
        <f t="shared" si="3"/>
        <v>#DIV/0!</v>
      </c>
      <c r="G17" s="205">
        <f t="shared" si="4"/>
        <v>0</v>
      </c>
      <c r="H17" s="205">
        <v>0</v>
      </c>
      <c r="I17" s="205">
        <v>0</v>
      </c>
      <c r="J17" s="205">
        <f t="shared" si="5"/>
        <v>0</v>
      </c>
      <c r="K17" s="458">
        <v>0</v>
      </c>
      <c r="L17" s="205" t="e">
        <f t="shared" si="0"/>
        <v>#DIV/0!</v>
      </c>
      <c r="M17" s="299"/>
      <c r="N17" s="315" t="s">
        <v>223</v>
      </c>
      <c r="O17" s="314"/>
      <c r="P17" s="295"/>
    </row>
    <row r="18" spans="1:16" ht="12.75" customHeight="1" x14ac:dyDescent="0.2">
      <c r="A18" s="119"/>
      <c r="B18" s="406"/>
      <c r="C18" s="303" t="e">
        <f>((C$19-C$14)/(5)+C17)</f>
        <v>#DIV/0!</v>
      </c>
      <c r="D18" s="205" t="e">
        <f t="shared" si="1"/>
        <v>#DIV/0!</v>
      </c>
      <c r="E18" s="205" t="e">
        <f t="shared" si="2"/>
        <v>#DIV/0!</v>
      </c>
      <c r="F18" s="205" t="e">
        <f t="shared" si="3"/>
        <v>#DIV/0!</v>
      </c>
      <c r="G18" s="205">
        <f t="shared" si="4"/>
        <v>0</v>
      </c>
      <c r="H18" s="205">
        <v>0</v>
      </c>
      <c r="I18" s="205">
        <v>0</v>
      </c>
      <c r="J18" s="205">
        <f t="shared" si="5"/>
        <v>0</v>
      </c>
      <c r="K18" s="458">
        <v>0</v>
      </c>
      <c r="L18" s="205" t="e">
        <f t="shared" si="0"/>
        <v>#DIV/0!</v>
      </c>
      <c r="M18" s="299"/>
      <c r="N18" s="313" t="s">
        <v>222</v>
      </c>
      <c r="O18" s="312"/>
      <c r="P18" s="295"/>
    </row>
    <row r="19" spans="1:16" x14ac:dyDescent="0.2">
      <c r="A19" s="119"/>
      <c r="B19" s="406"/>
      <c r="C19" s="304" t="e">
        <f>((($O$8*$O$9)*(0.25)))*(1/$O$13)</f>
        <v>#DIV/0!</v>
      </c>
      <c r="D19" s="205" t="e">
        <f t="shared" si="1"/>
        <v>#DIV/0!</v>
      </c>
      <c r="E19" s="205" t="e">
        <f t="shared" si="2"/>
        <v>#DIV/0!</v>
      </c>
      <c r="F19" s="205" t="e">
        <f t="shared" si="3"/>
        <v>#DIV/0!</v>
      </c>
      <c r="G19" s="205">
        <f t="shared" si="4"/>
        <v>0</v>
      </c>
      <c r="H19" s="205">
        <v>0</v>
      </c>
      <c r="I19" s="205">
        <v>0</v>
      </c>
      <c r="J19" s="205">
        <f t="shared" si="5"/>
        <v>0</v>
      </c>
      <c r="K19" s="458">
        <v>0</v>
      </c>
      <c r="L19" s="205" t="e">
        <f t="shared" si="0"/>
        <v>#DIV/0!</v>
      </c>
      <c r="M19" s="299"/>
      <c r="N19" s="309"/>
      <c r="O19" s="307"/>
      <c r="P19" s="295"/>
    </row>
    <row r="20" spans="1:16" x14ac:dyDescent="0.2">
      <c r="A20" s="119"/>
      <c r="B20" s="406"/>
      <c r="C20" s="303" t="e">
        <f>((C$24-C$19)/(5)+C19)</f>
        <v>#DIV/0!</v>
      </c>
      <c r="D20" s="205" t="e">
        <f t="shared" si="1"/>
        <v>#DIV/0!</v>
      </c>
      <c r="E20" s="205" t="e">
        <f t="shared" si="2"/>
        <v>#DIV/0!</v>
      </c>
      <c r="F20" s="205" t="e">
        <f t="shared" si="3"/>
        <v>#DIV/0!</v>
      </c>
      <c r="G20" s="205">
        <f t="shared" si="4"/>
        <v>0</v>
      </c>
      <c r="H20" s="205">
        <v>0</v>
      </c>
      <c r="I20" s="205">
        <v>0</v>
      </c>
      <c r="J20" s="205">
        <f t="shared" si="5"/>
        <v>0</v>
      </c>
      <c r="K20" s="458">
        <v>0</v>
      </c>
      <c r="L20" s="205" t="e">
        <f t="shared" si="0"/>
        <v>#DIV/0!</v>
      </c>
      <c r="M20" s="299"/>
      <c r="N20" s="308" t="s">
        <v>221</v>
      </c>
      <c r="O20" s="307"/>
      <c r="P20" s="295"/>
    </row>
    <row r="21" spans="1:16" x14ac:dyDescent="0.2">
      <c r="A21" s="119"/>
      <c r="B21" s="406"/>
      <c r="C21" s="303" t="e">
        <f>((C$24-C$19)/(5)+C20)</f>
        <v>#DIV/0!</v>
      </c>
      <c r="D21" s="205" t="e">
        <f t="shared" si="1"/>
        <v>#DIV/0!</v>
      </c>
      <c r="E21" s="205" t="e">
        <f t="shared" si="2"/>
        <v>#DIV/0!</v>
      </c>
      <c r="F21" s="205" t="e">
        <f t="shared" si="3"/>
        <v>#DIV/0!</v>
      </c>
      <c r="G21" s="205">
        <f t="shared" si="4"/>
        <v>0</v>
      </c>
      <c r="H21" s="205">
        <v>0</v>
      </c>
      <c r="I21" s="205">
        <v>0</v>
      </c>
      <c r="J21" s="205">
        <f t="shared" si="5"/>
        <v>0</v>
      </c>
      <c r="K21" s="458">
        <v>0</v>
      </c>
      <c r="L21" s="205" t="e">
        <f t="shared" si="0"/>
        <v>#DIV/0!</v>
      </c>
      <c r="M21" s="299"/>
      <c r="N21" s="309" t="s">
        <v>220</v>
      </c>
      <c r="O21" s="307"/>
      <c r="P21" s="295"/>
    </row>
    <row r="22" spans="1:16" x14ac:dyDescent="0.2">
      <c r="A22" s="119"/>
      <c r="B22" s="406"/>
      <c r="C22" s="303" t="e">
        <f>((C$24-C$19)/(5)+C21)</f>
        <v>#DIV/0!</v>
      </c>
      <c r="D22" s="205" t="e">
        <f t="shared" si="1"/>
        <v>#DIV/0!</v>
      </c>
      <c r="E22" s="205" t="e">
        <f t="shared" si="2"/>
        <v>#DIV/0!</v>
      </c>
      <c r="F22" s="205" t="e">
        <f t="shared" si="3"/>
        <v>#DIV/0!</v>
      </c>
      <c r="G22" s="205">
        <f t="shared" si="4"/>
        <v>0</v>
      </c>
      <c r="H22" s="205">
        <v>0</v>
      </c>
      <c r="I22" s="205">
        <v>0</v>
      </c>
      <c r="J22" s="205">
        <f t="shared" si="5"/>
        <v>0</v>
      </c>
      <c r="K22" s="458">
        <v>0</v>
      </c>
      <c r="L22" s="205" t="e">
        <f t="shared" si="0"/>
        <v>#DIV/0!</v>
      </c>
      <c r="M22" s="299"/>
      <c r="N22" s="309"/>
      <c r="O22" s="307"/>
      <c r="P22" s="295"/>
    </row>
    <row r="23" spans="1:16" x14ac:dyDescent="0.2">
      <c r="A23" s="119"/>
      <c r="B23" s="406"/>
      <c r="C23" s="303" t="e">
        <f>((C$24-C$19)/(5)+C22)</f>
        <v>#DIV/0!</v>
      </c>
      <c r="D23" s="205" t="e">
        <f t="shared" si="1"/>
        <v>#DIV/0!</v>
      </c>
      <c r="E23" s="205" t="e">
        <f t="shared" si="2"/>
        <v>#DIV/0!</v>
      </c>
      <c r="F23" s="205" t="e">
        <f t="shared" si="3"/>
        <v>#DIV/0!</v>
      </c>
      <c r="G23" s="205">
        <f t="shared" si="4"/>
        <v>0</v>
      </c>
      <c r="H23" s="205">
        <v>0</v>
      </c>
      <c r="I23" s="205">
        <v>0</v>
      </c>
      <c r="J23" s="205">
        <f t="shared" si="5"/>
        <v>0</v>
      </c>
      <c r="K23" s="458">
        <v>0</v>
      </c>
      <c r="L23" s="205" t="e">
        <f t="shared" si="0"/>
        <v>#DIV/0!</v>
      </c>
      <c r="M23" s="299"/>
      <c r="N23" s="311" t="s">
        <v>219</v>
      </c>
      <c r="O23" s="307"/>
      <c r="P23" s="295"/>
    </row>
    <row r="24" spans="1:16" x14ac:dyDescent="0.2">
      <c r="A24" s="119"/>
      <c r="B24" s="406"/>
      <c r="C24" s="304" t="e">
        <f>((($O$8*$O$9)*(0.26)))*(1/$O$13)</f>
        <v>#DIV/0!</v>
      </c>
      <c r="D24" s="205" t="e">
        <f t="shared" si="1"/>
        <v>#DIV/0!</v>
      </c>
      <c r="E24" s="205" t="e">
        <f t="shared" si="2"/>
        <v>#DIV/0!</v>
      </c>
      <c r="F24" s="205" t="e">
        <f t="shared" si="3"/>
        <v>#DIV/0!</v>
      </c>
      <c r="G24" s="205">
        <f t="shared" si="4"/>
        <v>0</v>
      </c>
      <c r="H24" s="205">
        <v>0</v>
      </c>
      <c r="I24" s="205">
        <v>0</v>
      </c>
      <c r="J24" s="205">
        <f t="shared" si="5"/>
        <v>0</v>
      </c>
      <c r="K24" s="458">
        <v>0</v>
      </c>
      <c r="L24" s="205" t="e">
        <f t="shared" si="0"/>
        <v>#DIV/0!</v>
      </c>
      <c r="M24" s="299"/>
      <c r="N24" s="309" t="s">
        <v>218</v>
      </c>
      <c r="O24" s="307"/>
    </row>
    <row r="25" spans="1:16" x14ac:dyDescent="0.2">
      <c r="A25" s="119"/>
      <c r="B25" s="406"/>
      <c r="C25" s="303" t="e">
        <f>((C$29-C$24)/(5)+C24)</f>
        <v>#DIV/0!</v>
      </c>
      <c r="D25" s="205" t="e">
        <f t="shared" si="1"/>
        <v>#DIV/0!</v>
      </c>
      <c r="E25" s="205" t="e">
        <f t="shared" si="2"/>
        <v>#DIV/0!</v>
      </c>
      <c r="F25" s="205" t="e">
        <f t="shared" si="3"/>
        <v>#DIV/0!</v>
      </c>
      <c r="G25" s="205">
        <f t="shared" si="4"/>
        <v>0</v>
      </c>
      <c r="H25" s="205">
        <v>0</v>
      </c>
      <c r="I25" s="205">
        <v>0</v>
      </c>
      <c r="J25" s="205">
        <f t="shared" si="5"/>
        <v>0</v>
      </c>
      <c r="K25" s="458">
        <v>0</v>
      </c>
      <c r="L25" s="205" t="e">
        <f t="shared" si="0"/>
        <v>#DIV/0!</v>
      </c>
      <c r="M25" s="299"/>
      <c r="N25" s="309" t="s">
        <v>217</v>
      </c>
      <c r="O25" s="310"/>
    </row>
    <row r="26" spans="1:16" x14ac:dyDescent="0.2">
      <c r="A26" s="119"/>
      <c r="B26" s="406"/>
      <c r="C26" s="303" t="e">
        <f>((C$29-C$24)/(5)+C25)</f>
        <v>#DIV/0!</v>
      </c>
      <c r="D26" s="205" t="e">
        <f t="shared" si="1"/>
        <v>#DIV/0!</v>
      </c>
      <c r="E26" s="205" t="e">
        <f t="shared" si="2"/>
        <v>#DIV/0!</v>
      </c>
      <c r="F26" s="205" t="e">
        <f t="shared" si="3"/>
        <v>#DIV/0!</v>
      </c>
      <c r="G26" s="205">
        <f t="shared" si="4"/>
        <v>0</v>
      </c>
      <c r="H26" s="205">
        <v>0</v>
      </c>
      <c r="I26" s="205">
        <v>0</v>
      </c>
      <c r="J26" s="205">
        <f t="shared" si="5"/>
        <v>0</v>
      </c>
      <c r="K26" s="458">
        <v>0</v>
      </c>
      <c r="L26" s="205" t="e">
        <f t="shared" si="0"/>
        <v>#DIV/0!</v>
      </c>
      <c r="M26" s="299"/>
      <c r="N26" s="309" t="s">
        <v>216</v>
      </c>
      <c r="O26" s="307"/>
    </row>
    <row r="27" spans="1:16" x14ac:dyDescent="0.2">
      <c r="A27" s="119"/>
      <c r="B27" s="406"/>
      <c r="C27" s="303" t="e">
        <f>((C$29-C$24)/(5)+C26)</f>
        <v>#DIV/0!</v>
      </c>
      <c r="D27" s="205" t="e">
        <f t="shared" si="1"/>
        <v>#DIV/0!</v>
      </c>
      <c r="E27" s="205" t="e">
        <f t="shared" si="2"/>
        <v>#DIV/0!</v>
      </c>
      <c r="F27" s="205" t="e">
        <f t="shared" si="3"/>
        <v>#DIV/0!</v>
      </c>
      <c r="G27" s="205">
        <f t="shared" si="4"/>
        <v>0</v>
      </c>
      <c r="H27" s="205">
        <v>0</v>
      </c>
      <c r="I27" s="205">
        <v>0</v>
      </c>
      <c r="J27" s="205">
        <f t="shared" si="5"/>
        <v>0</v>
      </c>
      <c r="K27" s="458">
        <v>0</v>
      </c>
      <c r="L27" s="205" t="e">
        <f t="shared" si="0"/>
        <v>#DIV/0!</v>
      </c>
      <c r="M27" s="299"/>
      <c r="N27" s="309"/>
      <c r="O27" s="307"/>
    </row>
    <row r="28" spans="1:16" x14ac:dyDescent="0.2">
      <c r="A28" s="119"/>
      <c r="B28" s="406"/>
      <c r="C28" s="303" t="e">
        <f>((C$29-C$24)/(5)+C27)</f>
        <v>#DIV/0!</v>
      </c>
      <c r="D28" s="205" t="e">
        <f t="shared" si="1"/>
        <v>#DIV/0!</v>
      </c>
      <c r="E28" s="205" t="e">
        <f t="shared" si="2"/>
        <v>#DIV/0!</v>
      </c>
      <c r="F28" s="205" t="e">
        <f t="shared" si="3"/>
        <v>#DIV/0!</v>
      </c>
      <c r="G28" s="205">
        <f t="shared" si="4"/>
        <v>0</v>
      </c>
      <c r="H28" s="205">
        <v>0</v>
      </c>
      <c r="I28" s="205">
        <v>0</v>
      </c>
      <c r="J28" s="205">
        <f t="shared" si="5"/>
        <v>0</v>
      </c>
      <c r="K28" s="458">
        <v>0</v>
      </c>
      <c r="L28" s="205" t="e">
        <f t="shared" si="0"/>
        <v>#DIV/0!</v>
      </c>
      <c r="M28" s="299"/>
      <c r="N28" s="308" t="s">
        <v>215</v>
      </c>
      <c r="O28" s="307"/>
    </row>
    <row r="29" spans="1:16" ht="13.5" thickBot="1" x14ac:dyDescent="0.25">
      <c r="A29" s="119"/>
      <c r="B29" s="406"/>
      <c r="C29" s="304" t="e">
        <f>((($O$8*$O$9)*(0.27)*(1/$O$13)))</f>
        <v>#DIV/0!</v>
      </c>
      <c r="D29" s="205" t="e">
        <f t="shared" si="1"/>
        <v>#DIV/0!</v>
      </c>
      <c r="E29" s="205" t="e">
        <f t="shared" si="2"/>
        <v>#DIV/0!</v>
      </c>
      <c r="F29" s="205" t="e">
        <f t="shared" si="3"/>
        <v>#DIV/0!</v>
      </c>
      <c r="G29" s="205">
        <f t="shared" si="4"/>
        <v>0</v>
      </c>
      <c r="H29" s="205">
        <v>0</v>
      </c>
      <c r="I29" s="205">
        <v>0</v>
      </c>
      <c r="J29" s="205">
        <f t="shared" si="5"/>
        <v>0</v>
      </c>
      <c r="K29" s="458">
        <v>0</v>
      </c>
      <c r="L29" s="205" t="e">
        <f t="shared" si="0"/>
        <v>#DIV/0!</v>
      </c>
      <c r="M29" s="299"/>
      <c r="N29" s="306" t="s">
        <v>214</v>
      </c>
      <c r="O29" s="305"/>
    </row>
    <row r="30" spans="1:16" x14ac:dyDescent="0.2">
      <c r="A30" s="119"/>
      <c r="B30" s="406"/>
      <c r="C30" s="303" t="e">
        <f>((C$34-C$29)/(5)+C29)</f>
        <v>#DIV/0!</v>
      </c>
      <c r="D30" s="205" t="e">
        <f t="shared" si="1"/>
        <v>#DIV/0!</v>
      </c>
      <c r="E30" s="205" t="e">
        <f t="shared" si="2"/>
        <v>#DIV/0!</v>
      </c>
      <c r="F30" s="205" t="e">
        <f t="shared" si="3"/>
        <v>#DIV/0!</v>
      </c>
      <c r="G30" s="205">
        <f t="shared" si="4"/>
        <v>0</v>
      </c>
      <c r="H30" s="205">
        <v>0</v>
      </c>
      <c r="I30" s="205">
        <v>0</v>
      </c>
      <c r="J30" s="205">
        <f t="shared" si="5"/>
        <v>0</v>
      </c>
      <c r="K30" s="458">
        <v>0</v>
      </c>
      <c r="L30" s="205" t="e">
        <f t="shared" si="0"/>
        <v>#DIV/0!</v>
      </c>
      <c r="M30" s="299"/>
    </row>
    <row r="31" spans="1:16" x14ac:dyDescent="0.2">
      <c r="A31" s="119"/>
      <c r="B31" s="406"/>
      <c r="C31" s="303" t="e">
        <f>((C$34-C$29)/(5)+C30)</f>
        <v>#DIV/0!</v>
      </c>
      <c r="D31" s="205" t="e">
        <f t="shared" si="1"/>
        <v>#DIV/0!</v>
      </c>
      <c r="E31" s="205" t="e">
        <f t="shared" si="2"/>
        <v>#DIV/0!</v>
      </c>
      <c r="F31" s="205" t="e">
        <f t="shared" si="3"/>
        <v>#DIV/0!</v>
      </c>
      <c r="G31" s="205">
        <f t="shared" si="4"/>
        <v>0</v>
      </c>
      <c r="H31" s="205">
        <v>0</v>
      </c>
      <c r="I31" s="205">
        <v>0</v>
      </c>
      <c r="J31" s="205">
        <f t="shared" si="5"/>
        <v>0</v>
      </c>
      <c r="K31" s="458">
        <v>0</v>
      </c>
      <c r="L31" s="205" t="e">
        <f t="shared" si="0"/>
        <v>#DIV/0!</v>
      </c>
      <c r="M31" s="299"/>
    </row>
    <row r="32" spans="1:16" x14ac:dyDescent="0.2">
      <c r="A32" s="119"/>
      <c r="B32" s="406"/>
      <c r="C32" s="303" t="e">
        <f>((C$34-C$29)/(5)+C31)</f>
        <v>#DIV/0!</v>
      </c>
      <c r="D32" s="205" t="e">
        <f t="shared" si="1"/>
        <v>#DIV/0!</v>
      </c>
      <c r="E32" s="205" t="e">
        <f t="shared" si="2"/>
        <v>#DIV/0!</v>
      </c>
      <c r="F32" s="205" t="e">
        <f t="shared" si="3"/>
        <v>#DIV/0!</v>
      </c>
      <c r="G32" s="205">
        <f t="shared" si="4"/>
        <v>0</v>
      </c>
      <c r="H32" s="205">
        <v>0</v>
      </c>
      <c r="I32" s="205">
        <v>0</v>
      </c>
      <c r="J32" s="205">
        <f t="shared" si="5"/>
        <v>0</v>
      </c>
      <c r="K32" s="458">
        <v>0</v>
      </c>
      <c r="L32" s="205" t="e">
        <f t="shared" si="0"/>
        <v>#DIV/0!</v>
      </c>
      <c r="M32" s="299"/>
    </row>
    <row r="33" spans="1:13" x14ac:dyDescent="0.2">
      <c r="A33" s="119"/>
      <c r="B33" s="406"/>
      <c r="C33" s="303" t="e">
        <f>((C$34-C$29)/(5)+C32)</f>
        <v>#DIV/0!</v>
      </c>
      <c r="D33" s="205" t="e">
        <f t="shared" si="1"/>
        <v>#DIV/0!</v>
      </c>
      <c r="E33" s="205" t="e">
        <f t="shared" si="2"/>
        <v>#DIV/0!</v>
      </c>
      <c r="F33" s="205" t="e">
        <f t="shared" si="3"/>
        <v>#DIV/0!</v>
      </c>
      <c r="G33" s="205">
        <f t="shared" si="4"/>
        <v>0</v>
      </c>
      <c r="H33" s="205">
        <v>0</v>
      </c>
      <c r="I33" s="205">
        <v>0</v>
      </c>
      <c r="J33" s="205">
        <f t="shared" si="5"/>
        <v>0</v>
      </c>
      <c r="K33" s="458">
        <v>0</v>
      </c>
      <c r="L33" s="205" t="e">
        <f t="shared" si="0"/>
        <v>#DIV/0!</v>
      </c>
      <c r="M33" s="299"/>
    </row>
    <row r="34" spans="1:13" x14ac:dyDescent="0.2">
      <c r="A34" s="119"/>
      <c r="B34" s="406"/>
      <c r="C34" s="304" t="e">
        <f>((($O$8*$O$9)*(0.28)*(1/$O$13)))</f>
        <v>#DIV/0!</v>
      </c>
      <c r="D34" s="205" t="e">
        <f t="shared" si="1"/>
        <v>#DIV/0!</v>
      </c>
      <c r="E34" s="205" t="e">
        <f t="shared" si="2"/>
        <v>#DIV/0!</v>
      </c>
      <c r="F34" s="205" t="e">
        <f t="shared" si="3"/>
        <v>#DIV/0!</v>
      </c>
      <c r="G34" s="205">
        <f t="shared" si="4"/>
        <v>0</v>
      </c>
      <c r="H34" s="205">
        <v>0</v>
      </c>
      <c r="I34" s="205">
        <v>0</v>
      </c>
      <c r="J34" s="205">
        <f t="shared" si="5"/>
        <v>0</v>
      </c>
      <c r="K34" s="458">
        <v>0</v>
      </c>
      <c r="L34" s="205" t="e">
        <f t="shared" si="0"/>
        <v>#DIV/0!</v>
      </c>
      <c r="M34" s="299"/>
    </row>
    <row r="35" spans="1:13" x14ac:dyDescent="0.2">
      <c r="A35" s="119"/>
      <c r="B35" s="406"/>
      <c r="C35" s="303" t="e">
        <f>((C$39-C$34)/(5)+C34)</f>
        <v>#DIV/0!</v>
      </c>
      <c r="D35" s="205" t="e">
        <f t="shared" si="1"/>
        <v>#DIV/0!</v>
      </c>
      <c r="E35" s="205" t="e">
        <f t="shared" si="2"/>
        <v>#DIV/0!</v>
      </c>
      <c r="F35" s="205" t="e">
        <f t="shared" si="3"/>
        <v>#DIV/0!</v>
      </c>
      <c r="G35" s="205">
        <f t="shared" si="4"/>
        <v>0</v>
      </c>
      <c r="H35" s="205">
        <v>0</v>
      </c>
      <c r="I35" s="205">
        <v>0</v>
      </c>
      <c r="J35" s="205">
        <f t="shared" si="5"/>
        <v>0</v>
      </c>
      <c r="K35" s="458">
        <v>0</v>
      </c>
      <c r="L35" s="205" t="e">
        <f t="shared" si="0"/>
        <v>#DIV/0!</v>
      </c>
      <c r="M35" s="299"/>
    </row>
    <row r="36" spans="1:13" x14ac:dyDescent="0.2">
      <c r="A36" s="119"/>
      <c r="B36" s="406"/>
      <c r="C36" s="303" t="e">
        <f>((C$39-C$34)/(5)+C35)</f>
        <v>#DIV/0!</v>
      </c>
      <c r="D36" s="205" t="e">
        <f t="shared" si="1"/>
        <v>#DIV/0!</v>
      </c>
      <c r="E36" s="205" t="e">
        <f t="shared" si="2"/>
        <v>#DIV/0!</v>
      </c>
      <c r="F36" s="205" t="e">
        <f t="shared" si="3"/>
        <v>#DIV/0!</v>
      </c>
      <c r="G36" s="205">
        <f t="shared" si="4"/>
        <v>0</v>
      </c>
      <c r="H36" s="205">
        <v>0</v>
      </c>
      <c r="I36" s="205">
        <v>0</v>
      </c>
      <c r="J36" s="205">
        <f t="shared" si="5"/>
        <v>0</v>
      </c>
      <c r="K36" s="458">
        <v>0</v>
      </c>
      <c r="L36" s="205" t="e">
        <f t="shared" si="0"/>
        <v>#DIV/0!</v>
      </c>
      <c r="M36" s="299"/>
    </row>
    <row r="37" spans="1:13" x14ac:dyDescent="0.2">
      <c r="A37" s="119"/>
      <c r="B37" s="406"/>
      <c r="C37" s="303" t="e">
        <f>((C$39-C$34)/(5)+C36)</f>
        <v>#DIV/0!</v>
      </c>
      <c r="D37" s="205" t="e">
        <f t="shared" si="1"/>
        <v>#DIV/0!</v>
      </c>
      <c r="E37" s="205" t="e">
        <f t="shared" si="2"/>
        <v>#DIV/0!</v>
      </c>
      <c r="F37" s="205" t="e">
        <f t="shared" si="3"/>
        <v>#DIV/0!</v>
      </c>
      <c r="G37" s="205">
        <f t="shared" si="4"/>
        <v>0</v>
      </c>
      <c r="H37" s="205">
        <v>0</v>
      </c>
      <c r="I37" s="205">
        <v>0</v>
      </c>
      <c r="J37" s="205">
        <f t="shared" si="5"/>
        <v>0</v>
      </c>
      <c r="K37" s="458">
        <v>0</v>
      </c>
      <c r="L37" s="205" t="e">
        <f t="shared" si="0"/>
        <v>#DIV/0!</v>
      </c>
      <c r="M37" s="299"/>
    </row>
    <row r="38" spans="1:13" x14ac:dyDescent="0.2">
      <c r="A38" s="119"/>
      <c r="B38" s="406"/>
      <c r="C38" s="303" t="e">
        <f>((C$39-C$34)/(5)+C37)</f>
        <v>#DIV/0!</v>
      </c>
      <c r="D38" s="205" t="e">
        <f t="shared" si="1"/>
        <v>#DIV/0!</v>
      </c>
      <c r="E38" s="205" t="e">
        <f t="shared" si="2"/>
        <v>#DIV/0!</v>
      </c>
      <c r="F38" s="205" t="e">
        <f t="shared" si="3"/>
        <v>#DIV/0!</v>
      </c>
      <c r="G38" s="205">
        <f t="shared" si="4"/>
        <v>0</v>
      </c>
      <c r="H38" s="205">
        <v>0</v>
      </c>
      <c r="I38" s="205">
        <v>0</v>
      </c>
      <c r="J38" s="205">
        <f t="shared" si="5"/>
        <v>0</v>
      </c>
      <c r="K38" s="458">
        <v>0</v>
      </c>
      <c r="L38" s="205" t="e">
        <f t="shared" ref="L38:L56" si="6">SUM(C38:J38)</f>
        <v>#DIV/0!</v>
      </c>
      <c r="M38" s="299"/>
    </row>
    <row r="39" spans="1:13" x14ac:dyDescent="0.2">
      <c r="A39" s="119"/>
      <c r="B39" s="406"/>
      <c r="C39" s="304" t="e">
        <f>((($O$8*$O$9)*(0.29)*(1/$O$13)))</f>
        <v>#DIV/0!</v>
      </c>
      <c r="D39" s="205" t="e">
        <f t="shared" si="1"/>
        <v>#DIV/0!</v>
      </c>
      <c r="E39" s="205" t="e">
        <f t="shared" si="2"/>
        <v>#DIV/0!</v>
      </c>
      <c r="F39" s="205" t="e">
        <f t="shared" si="3"/>
        <v>#DIV/0!</v>
      </c>
      <c r="G39" s="205">
        <f t="shared" si="4"/>
        <v>0</v>
      </c>
      <c r="H39" s="205">
        <v>0</v>
      </c>
      <c r="I39" s="205">
        <v>0</v>
      </c>
      <c r="J39" s="205">
        <f t="shared" si="5"/>
        <v>0</v>
      </c>
      <c r="K39" s="458">
        <v>0</v>
      </c>
      <c r="L39" s="205" t="e">
        <f t="shared" si="6"/>
        <v>#DIV/0!</v>
      </c>
      <c r="M39" s="299"/>
    </row>
    <row r="40" spans="1:13" x14ac:dyDescent="0.2">
      <c r="A40" s="119"/>
      <c r="B40" s="406"/>
      <c r="C40" s="303" t="e">
        <f>((C$44-C$39)/(5)+C39)</f>
        <v>#DIV/0!</v>
      </c>
      <c r="D40" s="205" t="e">
        <f t="shared" si="1"/>
        <v>#DIV/0!</v>
      </c>
      <c r="E40" s="205" t="e">
        <f t="shared" si="2"/>
        <v>#DIV/0!</v>
      </c>
      <c r="F40" s="205" t="e">
        <f t="shared" si="3"/>
        <v>#DIV/0!</v>
      </c>
      <c r="G40" s="205">
        <f t="shared" si="4"/>
        <v>0</v>
      </c>
      <c r="H40" s="205">
        <v>0</v>
      </c>
      <c r="I40" s="205">
        <v>0</v>
      </c>
      <c r="J40" s="205">
        <f t="shared" si="5"/>
        <v>0</v>
      </c>
      <c r="K40" s="458">
        <v>0</v>
      </c>
      <c r="L40" s="205" t="e">
        <f t="shared" si="6"/>
        <v>#DIV/0!</v>
      </c>
      <c r="M40" s="299"/>
    </row>
    <row r="41" spans="1:13" x14ac:dyDescent="0.2">
      <c r="A41" s="119"/>
      <c r="B41" s="406"/>
      <c r="C41" s="303" t="e">
        <f>((C$44-C$39)/(5)+C40)</f>
        <v>#DIV/0!</v>
      </c>
      <c r="D41" s="205" t="e">
        <f t="shared" si="1"/>
        <v>#DIV/0!</v>
      </c>
      <c r="E41" s="205" t="e">
        <f t="shared" si="2"/>
        <v>#DIV/0!</v>
      </c>
      <c r="F41" s="205" t="e">
        <f t="shared" si="3"/>
        <v>#DIV/0!</v>
      </c>
      <c r="G41" s="205">
        <f t="shared" si="4"/>
        <v>0</v>
      </c>
      <c r="H41" s="205">
        <v>0</v>
      </c>
      <c r="I41" s="205">
        <v>0</v>
      </c>
      <c r="J41" s="205">
        <f t="shared" si="5"/>
        <v>0</v>
      </c>
      <c r="K41" s="458">
        <v>0</v>
      </c>
      <c r="L41" s="205" t="e">
        <f t="shared" si="6"/>
        <v>#DIV/0!</v>
      </c>
      <c r="M41" s="299"/>
    </row>
    <row r="42" spans="1:13" x14ac:dyDescent="0.2">
      <c r="A42" s="119"/>
      <c r="B42" s="406"/>
      <c r="C42" s="303" t="e">
        <f>((C$44-C$39)/(5)+C41)</f>
        <v>#DIV/0!</v>
      </c>
      <c r="D42" s="205" t="e">
        <f t="shared" si="1"/>
        <v>#DIV/0!</v>
      </c>
      <c r="E42" s="205" t="e">
        <f t="shared" si="2"/>
        <v>#DIV/0!</v>
      </c>
      <c r="F42" s="205" t="e">
        <f t="shared" si="3"/>
        <v>#DIV/0!</v>
      </c>
      <c r="G42" s="205">
        <f t="shared" si="4"/>
        <v>0</v>
      </c>
      <c r="H42" s="205">
        <v>0</v>
      </c>
      <c r="I42" s="205">
        <v>0</v>
      </c>
      <c r="J42" s="205">
        <f t="shared" si="5"/>
        <v>0</v>
      </c>
      <c r="K42" s="458">
        <v>0</v>
      </c>
      <c r="L42" s="205" t="e">
        <f t="shared" si="6"/>
        <v>#DIV/0!</v>
      </c>
      <c r="M42" s="299"/>
    </row>
    <row r="43" spans="1:13" x14ac:dyDescent="0.2">
      <c r="A43" s="119"/>
      <c r="B43" s="406"/>
      <c r="C43" s="303" t="e">
        <f>((C$44-C$39)/(5)+C42)</f>
        <v>#DIV/0!</v>
      </c>
      <c r="D43" s="205" t="e">
        <f t="shared" si="1"/>
        <v>#DIV/0!</v>
      </c>
      <c r="E43" s="205" t="e">
        <f t="shared" si="2"/>
        <v>#DIV/0!</v>
      </c>
      <c r="F43" s="205" t="e">
        <f t="shared" si="3"/>
        <v>#DIV/0!</v>
      </c>
      <c r="G43" s="205">
        <f t="shared" si="4"/>
        <v>0</v>
      </c>
      <c r="H43" s="205">
        <v>0</v>
      </c>
      <c r="I43" s="205">
        <v>0</v>
      </c>
      <c r="J43" s="205">
        <f t="shared" si="5"/>
        <v>0</v>
      </c>
      <c r="K43" s="458">
        <v>0</v>
      </c>
      <c r="L43" s="205" t="e">
        <f t="shared" si="6"/>
        <v>#DIV/0!</v>
      </c>
      <c r="M43" s="299"/>
    </row>
    <row r="44" spans="1:13" x14ac:dyDescent="0.2">
      <c r="A44" s="119"/>
      <c r="B44" s="406"/>
      <c r="C44" s="304" t="e">
        <f>((($O$8*$O$9)*(0.3)*(1/$O$13)))</f>
        <v>#DIV/0!</v>
      </c>
      <c r="D44" s="205" t="e">
        <f t="shared" si="1"/>
        <v>#DIV/0!</v>
      </c>
      <c r="E44" s="205" t="e">
        <f t="shared" si="2"/>
        <v>#DIV/0!</v>
      </c>
      <c r="F44" s="205" t="e">
        <f t="shared" si="3"/>
        <v>#DIV/0!</v>
      </c>
      <c r="G44" s="205">
        <f t="shared" si="4"/>
        <v>0</v>
      </c>
      <c r="H44" s="205">
        <v>0</v>
      </c>
      <c r="I44" s="205">
        <v>0</v>
      </c>
      <c r="J44" s="205">
        <f t="shared" si="5"/>
        <v>0</v>
      </c>
      <c r="K44" s="458">
        <v>0</v>
      </c>
      <c r="L44" s="205" t="e">
        <f t="shared" si="6"/>
        <v>#DIV/0!</v>
      </c>
      <c r="M44" s="299"/>
    </row>
    <row r="45" spans="1:13" x14ac:dyDescent="0.2">
      <c r="A45" s="119"/>
      <c r="B45" s="406"/>
      <c r="C45" s="303" t="e">
        <f>((C$49-C$44)/(5)+C44)</f>
        <v>#DIV/0!</v>
      </c>
      <c r="D45" s="205" t="e">
        <f t="shared" si="1"/>
        <v>#DIV/0!</v>
      </c>
      <c r="E45" s="205" t="e">
        <f t="shared" si="2"/>
        <v>#DIV/0!</v>
      </c>
      <c r="F45" s="205" t="e">
        <f t="shared" si="3"/>
        <v>#DIV/0!</v>
      </c>
      <c r="G45" s="205">
        <f t="shared" si="4"/>
        <v>0</v>
      </c>
      <c r="H45" s="205">
        <v>0</v>
      </c>
      <c r="I45" s="205">
        <v>0</v>
      </c>
      <c r="J45" s="205">
        <f t="shared" si="5"/>
        <v>0</v>
      </c>
      <c r="K45" s="458">
        <v>0</v>
      </c>
      <c r="L45" s="205" t="e">
        <f t="shared" si="6"/>
        <v>#DIV/0!</v>
      </c>
      <c r="M45" s="299"/>
    </row>
    <row r="46" spans="1:13" x14ac:dyDescent="0.2">
      <c r="A46" s="119"/>
      <c r="B46" s="406"/>
      <c r="C46" s="303" t="e">
        <f>((C$49-C$44)/(5)+C45)</f>
        <v>#DIV/0!</v>
      </c>
      <c r="D46" s="205" t="e">
        <f t="shared" si="1"/>
        <v>#DIV/0!</v>
      </c>
      <c r="E46" s="205" t="e">
        <f t="shared" si="2"/>
        <v>#DIV/0!</v>
      </c>
      <c r="F46" s="205" t="e">
        <f t="shared" si="3"/>
        <v>#DIV/0!</v>
      </c>
      <c r="G46" s="205">
        <f t="shared" si="4"/>
        <v>0</v>
      </c>
      <c r="H46" s="205">
        <v>0</v>
      </c>
      <c r="I46" s="205">
        <v>0</v>
      </c>
      <c r="J46" s="205">
        <f t="shared" si="5"/>
        <v>0</v>
      </c>
      <c r="K46" s="458">
        <v>0</v>
      </c>
      <c r="L46" s="205" t="e">
        <f t="shared" si="6"/>
        <v>#DIV/0!</v>
      </c>
      <c r="M46" s="299"/>
    </row>
    <row r="47" spans="1:13" x14ac:dyDescent="0.2">
      <c r="A47" s="119"/>
      <c r="B47" s="406"/>
      <c r="C47" s="303" t="e">
        <f>((C$49-C$44)/(5)+C46)</f>
        <v>#DIV/0!</v>
      </c>
      <c r="D47" s="205" t="e">
        <f t="shared" si="1"/>
        <v>#DIV/0!</v>
      </c>
      <c r="E47" s="205" t="e">
        <f t="shared" si="2"/>
        <v>#DIV/0!</v>
      </c>
      <c r="F47" s="205" t="e">
        <f t="shared" si="3"/>
        <v>#DIV/0!</v>
      </c>
      <c r="G47" s="205">
        <f t="shared" si="4"/>
        <v>0</v>
      </c>
      <c r="H47" s="205">
        <v>0</v>
      </c>
      <c r="I47" s="205">
        <v>0</v>
      </c>
      <c r="J47" s="205">
        <f t="shared" si="5"/>
        <v>0</v>
      </c>
      <c r="K47" s="458">
        <v>0</v>
      </c>
      <c r="L47" s="205" t="e">
        <f t="shared" si="6"/>
        <v>#DIV/0!</v>
      </c>
      <c r="M47" s="299"/>
    </row>
    <row r="48" spans="1:13" x14ac:dyDescent="0.2">
      <c r="A48" s="119"/>
      <c r="B48" s="406"/>
      <c r="C48" s="303" t="e">
        <f>((C$49-C$44)/(5)+C47)</f>
        <v>#DIV/0!</v>
      </c>
      <c r="D48" s="205" t="e">
        <f t="shared" si="1"/>
        <v>#DIV/0!</v>
      </c>
      <c r="E48" s="205" t="e">
        <f t="shared" si="2"/>
        <v>#DIV/0!</v>
      </c>
      <c r="F48" s="205" t="e">
        <f t="shared" si="3"/>
        <v>#DIV/0!</v>
      </c>
      <c r="G48" s="205">
        <f t="shared" si="4"/>
        <v>0</v>
      </c>
      <c r="H48" s="205">
        <v>0</v>
      </c>
      <c r="I48" s="205">
        <v>0</v>
      </c>
      <c r="J48" s="205">
        <f t="shared" si="5"/>
        <v>0</v>
      </c>
      <c r="K48" s="458">
        <v>0</v>
      </c>
      <c r="L48" s="205" t="e">
        <f t="shared" si="6"/>
        <v>#DIV/0!</v>
      </c>
      <c r="M48" s="299"/>
    </row>
    <row r="49" spans="1:13" x14ac:dyDescent="0.2">
      <c r="A49" s="119"/>
      <c r="B49" s="406"/>
      <c r="C49" s="304" t="e">
        <f>((($O$8*$O$9)*(0.31)*(1/$O$13)))</f>
        <v>#DIV/0!</v>
      </c>
      <c r="D49" s="205" t="e">
        <f t="shared" si="1"/>
        <v>#DIV/0!</v>
      </c>
      <c r="E49" s="205" t="e">
        <f t="shared" si="2"/>
        <v>#DIV/0!</v>
      </c>
      <c r="F49" s="205" t="e">
        <f t="shared" si="3"/>
        <v>#DIV/0!</v>
      </c>
      <c r="G49" s="205">
        <f t="shared" si="4"/>
        <v>0</v>
      </c>
      <c r="H49" s="205">
        <v>0</v>
      </c>
      <c r="I49" s="205">
        <v>0</v>
      </c>
      <c r="J49" s="205">
        <f t="shared" si="5"/>
        <v>0</v>
      </c>
      <c r="K49" s="458">
        <v>0</v>
      </c>
      <c r="L49" s="205" t="e">
        <f t="shared" si="6"/>
        <v>#DIV/0!</v>
      </c>
      <c r="M49" s="299"/>
    </row>
    <row r="50" spans="1:13" x14ac:dyDescent="0.2">
      <c r="A50" s="119"/>
      <c r="B50" s="406"/>
      <c r="C50" s="303" t="e">
        <f>((C$54-C$49)/(5)+C49)</f>
        <v>#DIV/0!</v>
      </c>
      <c r="D50" s="205" t="e">
        <f t="shared" si="1"/>
        <v>#DIV/0!</v>
      </c>
      <c r="E50" s="205" t="e">
        <f t="shared" si="2"/>
        <v>#DIV/0!</v>
      </c>
      <c r="F50" s="205" t="e">
        <f t="shared" si="3"/>
        <v>#DIV/0!</v>
      </c>
      <c r="G50" s="205">
        <f t="shared" si="4"/>
        <v>0</v>
      </c>
      <c r="H50" s="205">
        <v>0</v>
      </c>
      <c r="I50" s="205">
        <v>0</v>
      </c>
      <c r="J50" s="205">
        <f t="shared" si="5"/>
        <v>0</v>
      </c>
      <c r="K50" s="458">
        <v>0</v>
      </c>
      <c r="L50" s="205" t="e">
        <f t="shared" si="6"/>
        <v>#DIV/0!</v>
      </c>
      <c r="M50" s="299"/>
    </row>
    <row r="51" spans="1:13" x14ac:dyDescent="0.2">
      <c r="A51" s="119"/>
      <c r="B51" s="406"/>
      <c r="C51" s="303" t="e">
        <f>((C$54-C$49)/(5)+C50)</f>
        <v>#DIV/0!</v>
      </c>
      <c r="D51" s="205" t="e">
        <f t="shared" si="1"/>
        <v>#DIV/0!</v>
      </c>
      <c r="E51" s="205" t="e">
        <f t="shared" si="2"/>
        <v>#DIV/0!</v>
      </c>
      <c r="F51" s="205" t="e">
        <f t="shared" si="3"/>
        <v>#DIV/0!</v>
      </c>
      <c r="G51" s="205">
        <f t="shared" si="4"/>
        <v>0</v>
      </c>
      <c r="H51" s="205">
        <v>0</v>
      </c>
      <c r="I51" s="205">
        <v>0</v>
      </c>
      <c r="J51" s="205">
        <f t="shared" si="5"/>
        <v>0</v>
      </c>
      <c r="K51" s="458">
        <v>0</v>
      </c>
      <c r="L51" s="205" t="e">
        <f t="shared" si="6"/>
        <v>#DIV/0!</v>
      </c>
      <c r="M51" s="299"/>
    </row>
    <row r="52" spans="1:13" x14ac:dyDescent="0.2">
      <c r="A52" s="119"/>
      <c r="B52" s="406"/>
      <c r="C52" s="303" t="e">
        <f>((C$54-C$49)/(5)+C51)</f>
        <v>#DIV/0!</v>
      </c>
      <c r="D52" s="205" t="e">
        <f t="shared" si="1"/>
        <v>#DIV/0!</v>
      </c>
      <c r="E52" s="205" t="e">
        <f t="shared" si="2"/>
        <v>#DIV/0!</v>
      </c>
      <c r="F52" s="205" t="e">
        <f t="shared" si="3"/>
        <v>#DIV/0!</v>
      </c>
      <c r="G52" s="205">
        <f t="shared" si="4"/>
        <v>0</v>
      </c>
      <c r="H52" s="205">
        <v>0</v>
      </c>
      <c r="I52" s="205">
        <v>0</v>
      </c>
      <c r="J52" s="205">
        <f t="shared" si="5"/>
        <v>0</v>
      </c>
      <c r="K52" s="458">
        <v>0</v>
      </c>
      <c r="L52" s="205" t="e">
        <f t="shared" si="6"/>
        <v>#DIV/0!</v>
      </c>
      <c r="M52" s="299"/>
    </row>
    <row r="53" spans="1:13" x14ac:dyDescent="0.2">
      <c r="A53" s="119"/>
      <c r="B53" s="406"/>
      <c r="C53" s="303" t="e">
        <f>((C$54-C$49)/(5)+C52)</f>
        <v>#DIV/0!</v>
      </c>
      <c r="D53" s="205" t="e">
        <f t="shared" si="1"/>
        <v>#DIV/0!</v>
      </c>
      <c r="E53" s="205" t="e">
        <f t="shared" si="2"/>
        <v>#DIV/0!</v>
      </c>
      <c r="F53" s="205" t="e">
        <f t="shared" si="3"/>
        <v>#DIV/0!</v>
      </c>
      <c r="G53" s="205">
        <f t="shared" si="4"/>
        <v>0</v>
      </c>
      <c r="H53" s="205">
        <v>0</v>
      </c>
      <c r="I53" s="205">
        <v>0</v>
      </c>
      <c r="J53" s="205">
        <f t="shared" si="5"/>
        <v>0</v>
      </c>
      <c r="K53" s="458">
        <v>0</v>
      </c>
      <c r="L53" s="205" t="e">
        <f t="shared" si="6"/>
        <v>#DIV/0!</v>
      </c>
      <c r="M53" s="299"/>
    </row>
    <row r="54" spans="1:13" x14ac:dyDescent="0.2">
      <c r="A54" s="119"/>
      <c r="B54" s="406"/>
      <c r="C54" s="304" t="e">
        <f>((($O$8*$O$9)*(0.32)*(1/$O$13)))</f>
        <v>#DIV/0!</v>
      </c>
      <c r="D54" s="205" t="e">
        <f t="shared" si="1"/>
        <v>#DIV/0!</v>
      </c>
      <c r="E54" s="205" t="e">
        <f t="shared" si="2"/>
        <v>#DIV/0!</v>
      </c>
      <c r="F54" s="205" t="e">
        <f t="shared" si="3"/>
        <v>#DIV/0!</v>
      </c>
      <c r="G54" s="205">
        <f t="shared" si="4"/>
        <v>0</v>
      </c>
      <c r="H54" s="205">
        <v>0</v>
      </c>
      <c r="I54" s="205">
        <v>0</v>
      </c>
      <c r="J54" s="205">
        <f t="shared" si="5"/>
        <v>0</v>
      </c>
      <c r="K54" s="458">
        <v>0</v>
      </c>
      <c r="L54" s="205" t="e">
        <f t="shared" si="6"/>
        <v>#DIV/0!</v>
      </c>
      <c r="M54" s="299"/>
    </row>
    <row r="55" spans="1:13" x14ac:dyDescent="0.2">
      <c r="A55" s="119"/>
      <c r="B55" s="406"/>
      <c r="C55" s="303" t="e">
        <f>((C$54-C$49)/(5)+C54)</f>
        <v>#DIV/0!</v>
      </c>
      <c r="D55" s="205" t="e">
        <f t="shared" si="1"/>
        <v>#DIV/0!</v>
      </c>
      <c r="E55" s="205" t="e">
        <f t="shared" si="2"/>
        <v>#DIV/0!</v>
      </c>
      <c r="F55" s="205" t="e">
        <f t="shared" si="3"/>
        <v>#DIV/0!</v>
      </c>
      <c r="G55" s="205">
        <f t="shared" si="4"/>
        <v>0</v>
      </c>
      <c r="H55" s="205">
        <v>0</v>
      </c>
      <c r="I55" s="205">
        <v>0</v>
      </c>
      <c r="J55" s="205">
        <f t="shared" si="5"/>
        <v>0</v>
      </c>
      <c r="K55" s="458">
        <v>0</v>
      </c>
      <c r="L55" s="205" t="e">
        <f t="shared" si="6"/>
        <v>#DIV/0!</v>
      </c>
      <c r="M55" s="299"/>
    </row>
    <row r="56" spans="1:13" x14ac:dyDescent="0.2">
      <c r="A56" s="119"/>
      <c r="B56" s="406"/>
      <c r="C56" s="303" t="e">
        <f>C55</f>
        <v>#DIV/0!</v>
      </c>
      <c r="D56" s="205" t="e">
        <f t="shared" si="1"/>
        <v>#DIV/0!</v>
      </c>
      <c r="E56" s="205" t="e">
        <f t="shared" si="2"/>
        <v>#DIV/0!</v>
      </c>
      <c r="F56" s="205" t="e">
        <f t="shared" si="3"/>
        <v>#DIV/0!</v>
      </c>
      <c r="G56" s="205">
        <f t="shared" si="4"/>
        <v>0</v>
      </c>
      <c r="H56" s="205">
        <v>0</v>
      </c>
      <c r="I56" s="205">
        <v>0</v>
      </c>
      <c r="J56" s="205">
        <f t="shared" si="5"/>
        <v>0</v>
      </c>
      <c r="K56" s="458">
        <v>0</v>
      </c>
      <c r="L56" s="205" t="e">
        <f t="shared" si="6"/>
        <v>#DIV/0!</v>
      </c>
      <c r="M56" s="301"/>
    </row>
    <row r="57" spans="1:13" ht="15" x14ac:dyDescent="0.25">
      <c r="A57" s="300" t="s">
        <v>132</v>
      </c>
      <c r="C57" s="459" t="e">
        <f t="shared" ref="C57:L57" si="7">NPV($O$14,C7:C56)+C6</f>
        <v>#DIV/0!</v>
      </c>
      <c r="D57" s="459" t="e">
        <f t="shared" si="7"/>
        <v>#DIV/0!</v>
      </c>
      <c r="E57" s="459" t="e">
        <f t="shared" si="7"/>
        <v>#DIV/0!</v>
      </c>
      <c r="F57" s="459" t="e">
        <f t="shared" si="7"/>
        <v>#DIV/0!</v>
      </c>
      <c r="G57" s="459">
        <f t="shared" si="7"/>
        <v>0</v>
      </c>
      <c r="H57" s="459">
        <f t="shared" si="7"/>
        <v>0</v>
      </c>
      <c r="I57" s="459">
        <f t="shared" si="7"/>
        <v>0</v>
      </c>
      <c r="J57" s="459">
        <f t="shared" si="7"/>
        <v>0</v>
      </c>
      <c r="K57" s="459">
        <f t="shared" si="7"/>
        <v>0</v>
      </c>
      <c r="L57" s="205" t="e">
        <f t="shared" si="7"/>
        <v>#DIV/0!</v>
      </c>
      <c r="M57" s="299"/>
    </row>
    <row r="58" spans="1:13" ht="13.5" thickBot="1" x14ac:dyDescent="0.25">
      <c r="A58" s="134"/>
      <c r="B58" s="134"/>
      <c r="C58" s="134"/>
      <c r="D58" s="134"/>
      <c r="E58" s="134"/>
      <c r="F58" s="134"/>
      <c r="G58" s="134"/>
      <c r="H58" s="134"/>
      <c r="L58" s="298"/>
      <c r="M58" s="297"/>
    </row>
    <row r="59" spans="1:13" ht="15" x14ac:dyDescent="0.25">
      <c r="A59" s="274" t="s">
        <v>0</v>
      </c>
      <c r="B59" s="273"/>
      <c r="C59" s="273"/>
      <c r="D59" s="273"/>
      <c r="E59" s="273"/>
      <c r="F59" s="273"/>
      <c r="G59" s="200"/>
      <c r="H59" s="199"/>
    </row>
    <row r="60" spans="1:13" ht="15" x14ac:dyDescent="0.2">
      <c r="A60" s="668" t="s">
        <v>213</v>
      </c>
      <c r="B60" s="669"/>
      <c r="C60" s="488" t="s">
        <v>212</v>
      </c>
      <c r="D60" s="488"/>
      <c r="E60" s="488"/>
      <c r="F60" s="488"/>
      <c r="G60" s="488"/>
      <c r="H60" s="490"/>
    </row>
    <row r="61" spans="1:13" ht="15" x14ac:dyDescent="0.2">
      <c r="A61" s="615" t="s">
        <v>211</v>
      </c>
      <c r="B61" s="616"/>
      <c r="C61" s="488" t="s">
        <v>210</v>
      </c>
      <c r="D61" s="488"/>
      <c r="E61" s="488"/>
      <c r="F61" s="488"/>
      <c r="G61" s="488"/>
      <c r="H61" s="490"/>
    </row>
    <row r="62" spans="1:13" ht="15" x14ac:dyDescent="0.2">
      <c r="A62" s="676" t="s">
        <v>351</v>
      </c>
      <c r="B62" s="515"/>
      <c r="C62" s="515"/>
      <c r="D62" s="296"/>
      <c r="E62" s="296"/>
      <c r="F62" s="296"/>
      <c r="G62" s="296"/>
      <c r="H62" s="405"/>
    </row>
    <row r="63" spans="1:13" ht="34.5" customHeight="1" x14ac:dyDescent="0.2">
      <c r="A63" s="615" t="s">
        <v>209</v>
      </c>
      <c r="B63" s="616"/>
      <c r="C63" s="491" t="s">
        <v>208</v>
      </c>
      <c r="D63" s="491"/>
      <c r="E63" s="491"/>
      <c r="F63" s="491"/>
      <c r="G63" s="491"/>
      <c r="H63" s="493"/>
    </row>
    <row r="64" spans="1:13" ht="15" customHeight="1" x14ac:dyDescent="0.2">
      <c r="A64" s="615" t="s">
        <v>207</v>
      </c>
      <c r="B64" s="616"/>
      <c r="C64" s="488" t="s">
        <v>206</v>
      </c>
      <c r="D64" s="488"/>
      <c r="E64" s="488"/>
      <c r="F64" s="488"/>
      <c r="G64" s="488"/>
      <c r="H64" s="490"/>
    </row>
    <row r="65" spans="1:8" ht="15" customHeight="1" x14ac:dyDescent="0.2">
      <c r="A65" s="615" t="s">
        <v>205</v>
      </c>
      <c r="B65" s="616"/>
      <c r="C65" s="488" t="s">
        <v>204</v>
      </c>
      <c r="D65" s="488"/>
      <c r="E65" s="488"/>
      <c r="F65" s="488"/>
      <c r="G65" s="488"/>
      <c r="H65" s="490"/>
    </row>
    <row r="66" spans="1:8" ht="15" customHeight="1" x14ac:dyDescent="0.2">
      <c r="A66" s="615" t="s">
        <v>203</v>
      </c>
      <c r="B66" s="616"/>
      <c r="C66" s="488" t="s">
        <v>202</v>
      </c>
      <c r="D66" s="488"/>
      <c r="E66" s="488"/>
      <c r="F66" s="488"/>
      <c r="G66" s="488"/>
      <c r="H66" s="490"/>
    </row>
    <row r="67" spans="1:8" ht="15" x14ac:dyDescent="0.2">
      <c r="A67" s="615" t="s">
        <v>201</v>
      </c>
      <c r="B67" s="616"/>
      <c r="C67" s="488" t="s">
        <v>200</v>
      </c>
      <c r="D67" s="488"/>
      <c r="E67" s="488"/>
      <c r="F67" s="488"/>
      <c r="G67" s="488"/>
      <c r="H67" s="490"/>
    </row>
    <row r="68" spans="1:8" ht="28.5" customHeight="1" x14ac:dyDescent="0.2">
      <c r="A68" s="670" t="s">
        <v>347</v>
      </c>
      <c r="B68" s="671"/>
      <c r="C68" s="488" t="s">
        <v>374</v>
      </c>
      <c r="D68" s="488"/>
      <c r="E68" s="488"/>
      <c r="F68" s="488"/>
      <c r="G68" s="488"/>
      <c r="H68" s="490"/>
    </row>
    <row r="69" spans="1:8" ht="30.75" customHeight="1" x14ac:dyDescent="0.2">
      <c r="A69" s="670" t="s">
        <v>348</v>
      </c>
      <c r="B69" s="671"/>
      <c r="C69" s="488" t="s">
        <v>374</v>
      </c>
      <c r="D69" s="488"/>
      <c r="E69" s="488"/>
      <c r="F69" s="488"/>
      <c r="G69" s="488"/>
      <c r="H69" s="490"/>
    </row>
    <row r="70" spans="1:8" ht="31.5" customHeight="1" x14ac:dyDescent="0.2">
      <c r="A70" s="670" t="s">
        <v>349</v>
      </c>
      <c r="B70" s="671"/>
      <c r="C70" s="491" t="s">
        <v>375</v>
      </c>
      <c r="D70" s="491"/>
      <c r="E70" s="491"/>
      <c r="F70" s="491"/>
      <c r="G70" s="491"/>
      <c r="H70" s="493"/>
    </row>
    <row r="71" spans="1:8" ht="33" customHeight="1" x14ac:dyDescent="0.2">
      <c r="A71" s="670" t="s">
        <v>350</v>
      </c>
      <c r="B71" s="671"/>
      <c r="C71" s="488" t="s">
        <v>374</v>
      </c>
      <c r="D71" s="488"/>
      <c r="E71" s="488"/>
      <c r="F71" s="488"/>
      <c r="G71" s="488"/>
      <c r="H71" s="490"/>
    </row>
    <row r="72" spans="1:8" ht="19.5" customHeight="1" thickBot="1" x14ac:dyDescent="0.25">
      <c r="A72" s="672" t="s">
        <v>199</v>
      </c>
      <c r="B72" s="673"/>
      <c r="C72" s="665" t="s">
        <v>352</v>
      </c>
      <c r="D72" s="665"/>
      <c r="E72" s="665"/>
      <c r="F72" s="665"/>
      <c r="G72" s="665"/>
      <c r="H72" s="666"/>
    </row>
    <row r="73" spans="1:8" x14ac:dyDescent="0.2">
      <c r="A73" s="134"/>
      <c r="B73" s="134"/>
      <c r="C73" s="134"/>
      <c r="D73" s="134"/>
      <c r="E73" s="267"/>
      <c r="F73" s="134"/>
      <c r="G73" s="134"/>
      <c r="H73" s="134"/>
    </row>
  </sheetData>
  <mergeCells count="35">
    <mergeCell ref="A2:K2"/>
    <mergeCell ref="A60:B60"/>
    <mergeCell ref="A61:B61"/>
    <mergeCell ref="C60:H60"/>
    <mergeCell ref="C61:H61"/>
    <mergeCell ref="H4:H5"/>
    <mergeCell ref="I4:I5"/>
    <mergeCell ref="J4:J5"/>
    <mergeCell ref="K4:K5"/>
    <mergeCell ref="A4:A5"/>
    <mergeCell ref="A66:B66"/>
    <mergeCell ref="A67:B67"/>
    <mergeCell ref="A3:K3"/>
    <mergeCell ref="C4:G4"/>
    <mergeCell ref="A68:B68"/>
    <mergeCell ref="A63:B63"/>
    <mergeCell ref="C64:H64"/>
    <mergeCell ref="C65:H65"/>
    <mergeCell ref="C66:H66"/>
    <mergeCell ref="C67:H67"/>
    <mergeCell ref="L4:L5"/>
    <mergeCell ref="B4:B5"/>
    <mergeCell ref="C63:H63"/>
    <mergeCell ref="A64:B64"/>
    <mergeCell ref="A65:B65"/>
    <mergeCell ref="A62:C62"/>
    <mergeCell ref="A71:B71"/>
    <mergeCell ref="A72:B72"/>
    <mergeCell ref="C71:H71"/>
    <mergeCell ref="C72:H72"/>
    <mergeCell ref="C68:H68"/>
    <mergeCell ref="C69:H69"/>
    <mergeCell ref="C70:H70"/>
    <mergeCell ref="A70:B70"/>
    <mergeCell ref="A69:B69"/>
  </mergeCells>
  <pageMargins left="0.7" right="0.7" top="0.75" bottom="0.75" header="0.3" footer="0.3"/>
  <pageSetup scale="46" orientation="landscape" cellComments="asDisplayed" r:id="rId1"/>
  <rowBreaks count="1" manualBreakCount="1">
    <brk id="57" max="14" man="1"/>
  </rowBreaks>
  <colBreaks count="1" manualBreakCount="1">
    <brk id="13" max="7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zoomScale="86" zoomScaleNormal="86" workbookViewId="0">
      <selection activeCell="AJ52" sqref="AJ52"/>
    </sheetView>
  </sheetViews>
  <sheetFormatPr defaultColWidth="9.140625" defaultRowHeight="12.75" x14ac:dyDescent="0.2"/>
  <cols>
    <col min="1" max="1" width="10.42578125" style="294" customWidth="1"/>
    <col min="2" max="2" width="16.140625" style="294" customWidth="1"/>
    <col min="3" max="3" width="15.28515625" style="332" customWidth="1"/>
    <col min="4" max="4" width="11.85546875" style="332" customWidth="1"/>
    <col min="5" max="5" width="14.42578125" style="294" customWidth="1"/>
    <col min="6" max="6" width="13.140625" style="294" customWidth="1"/>
    <col min="7" max="9" width="13.5703125" style="294" customWidth="1"/>
    <col min="10" max="10" width="14.7109375" style="294" customWidth="1"/>
    <col min="11" max="11" width="14.140625" style="294" customWidth="1"/>
    <col min="12" max="12" width="14.28515625" style="294" customWidth="1"/>
    <col min="13" max="13" width="13" style="294" customWidth="1"/>
    <col min="14" max="14" width="18" style="294" customWidth="1"/>
    <col min="15" max="15" width="9.140625" style="295"/>
    <col min="16" max="16" width="10.7109375" style="294" customWidth="1"/>
    <col min="17" max="16384" width="9.140625" style="294"/>
  </cols>
  <sheetData>
    <row r="1" spans="1:15" ht="15" x14ac:dyDescent="0.25">
      <c r="A1" s="652" t="s">
        <v>294</v>
      </c>
      <c r="B1" s="652"/>
      <c r="C1" s="652"/>
      <c r="D1" s="652"/>
      <c r="E1" s="652"/>
      <c r="F1" s="652"/>
      <c r="G1" s="652"/>
      <c r="H1" s="652"/>
      <c r="I1" s="331"/>
      <c r="J1" s="331"/>
    </row>
    <row r="2" spans="1:15" s="134" customFormat="1" ht="17.25" customHeight="1" x14ac:dyDescent="0.25">
      <c r="A2" s="412" t="s">
        <v>297</v>
      </c>
      <c r="B2" s="182"/>
      <c r="C2" s="182"/>
      <c r="D2" s="182"/>
      <c r="E2" s="179"/>
      <c r="F2" s="179"/>
      <c r="G2" s="179"/>
      <c r="H2" s="112"/>
      <c r="I2" s="370"/>
      <c r="J2" s="370"/>
      <c r="O2" s="163"/>
    </row>
    <row r="3" spans="1:15" s="134" customFormat="1" ht="22.5" customHeight="1" x14ac:dyDescent="0.2">
      <c r="A3" s="475" t="s">
        <v>252</v>
      </c>
      <c r="B3" s="475"/>
      <c r="C3" s="475"/>
      <c r="D3" s="475"/>
      <c r="E3" s="475"/>
      <c r="F3" s="475"/>
      <c r="G3" s="475"/>
      <c r="H3" s="475"/>
      <c r="I3" s="475"/>
      <c r="J3" s="475"/>
      <c r="K3" s="369"/>
      <c r="L3" s="369"/>
      <c r="M3" s="369"/>
      <c r="N3" s="369"/>
      <c r="O3" s="163"/>
    </row>
    <row r="4" spans="1:15" s="134" customFormat="1" ht="19.5" customHeight="1" x14ac:dyDescent="0.2">
      <c r="A4" s="696" t="s">
        <v>251</v>
      </c>
      <c r="B4" s="696"/>
      <c r="C4" s="693"/>
      <c r="D4" s="693"/>
      <c r="E4" s="693"/>
      <c r="F4" s="693"/>
      <c r="G4" s="693"/>
      <c r="H4" s="368"/>
      <c r="I4" s="368"/>
      <c r="O4" s="163"/>
    </row>
    <row r="5" spans="1:15" ht="18" customHeight="1" x14ac:dyDescent="0.2">
      <c r="A5" s="697" t="s">
        <v>250</v>
      </c>
      <c r="B5" s="698"/>
      <c r="C5" s="367"/>
      <c r="D5" s="294"/>
      <c r="O5" s="333"/>
    </row>
    <row r="6" spans="1:15" ht="23.25" customHeight="1" thickBot="1" x14ac:dyDescent="0.25">
      <c r="A6" s="366" t="s">
        <v>249</v>
      </c>
      <c r="B6" s="365"/>
      <c r="C6" s="364"/>
      <c r="D6" s="294"/>
      <c r="O6" s="333"/>
    </row>
    <row r="7" spans="1:15" ht="21" customHeight="1" thickBot="1" x14ac:dyDescent="0.25">
      <c r="C7" s="687" t="s">
        <v>248</v>
      </c>
      <c r="D7" s="688"/>
      <c r="E7" s="688"/>
      <c r="F7" s="688"/>
      <c r="G7" s="688"/>
      <c r="H7" s="688"/>
      <c r="I7" s="688"/>
      <c r="J7" s="688"/>
      <c r="K7" s="687" t="s">
        <v>124</v>
      </c>
      <c r="L7" s="688"/>
      <c r="M7" s="703"/>
      <c r="N7" s="694" t="s">
        <v>240</v>
      </c>
      <c r="O7" s="333"/>
    </row>
    <row r="8" spans="1:15" ht="57.75" customHeight="1" x14ac:dyDescent="0.2">
      <c r="A8" s="10" t="s">
        <v>213</v>
      </c>
      <c r="B8" s="175" t="s">
        <v>211</v>
      </c>
      <c r="C8" s="689" t="s">
        <v>247</v>
      </c>
      <c r="D8" s="690"/>
      <c r="E8" s="690"/>
      <c r="F8" s="691"/>
      <c r="G8" s="363" t="s">
        <v>246</v>
      </c>
      <c r="H8" s="692" t="s">
        <v>245</v>
      </c>
      <c r="I8" s="691"/>
      <c r="J8" s="362" t="s">
        <v>244</v>
      </c>
      <c r="K8" s="361"/>
      <c r="L8" s="360"/>
      <c r="M8" s="359" t="s">
        <v>243</v>
      </c>
      <c r="N8" s="695"/>
      <c r="O8" s="333"/>
    </row>
    <row r="9" spans="1:15" s="350" customFormat="1" ht="24" customHeight="1" x14ac:dyDescent="0.25">
      <c r="A9" s="704"/>
      <c r="B9" s="705"/>
      <c r="C9" s="158"/>
      <c r="D9" s="50"/>
      <c r="E9" s="50"/>
      <c r="F9" s="356"/>
      <c r="G9" s="358"/>
      <c r="H9" s="357"/>
      <c r="I9" s="356"/>
      <c r="K9" s="355"/>
      <c r="L9" s="354"/>
      <c r="M9" s="353"/>
      <c r="N9" s="352"/>
      <c r="O9" s="351"/>
    </row>
    <row r="10" spans="1:15" x14ac:dyDescent="0.2">
      <c r="A10" s="119"/>
      <c r="B10" s="349"/>
      <c r="C10" s="345">
        <f>'III.1 LCCA'!J14+'III.1 LCCA'!J22+'III.1 LCCA'!J26</f>
        <v>0</v>
      </c>
      <c r="D10" s="205">
        <f>'III.1 LCCA'!J18+'III.1 LCCA'!J22+'III.1 LCCA'!J26</f>
        <v>0</v>
      </c>
      <c r="E10" s="205">
        <v>0</v>
      </c>
      <c r="F10" s="347">
        <v>0</v>
      </c>
      <c r="G10" s="348">
        <v>0</v>
      </c>
      <c r="H10" s="221">
        <v>0</v>
      </c>
      <c r="I10" s="347">
        <v>0</v>
      </c>
      <c r="J10" s="346">
        <f t="shared" ref="J10:J41" si="0">SUM(C10:I10)</f>
        <v>0</v>
      </c>
      <c r="K10" s="345">
        <f>SUM('III.3 Benefits'!C6:G6)</f>
        <v>0</v>
      </c>
      <c r="L10" s="205">
        <f>'III.3 Benefits'!J6</f>
        <v>0</v>
      </c>
      <c r="M10" s="344">
        <f t="shared" ref="M10:M41" si="1">SUM(K10:L10)</f>
        <v>0</v>
      </c>
      <c r="N10" s="343">
        <f t="shared" ref="N10:N41" si="2">(M10-J10)</f>
        <v>0</v>
      </c>
    </row>
    <row r="11" spans="1:15" x14ac:dyDescent="0.2">
      <c r="A11" s="119"/>
      <c r="B11" s="349"/>
      <c r="C11" s="345">
        <f>'III.1 LCCA'!K14</f>
        <v>0</v>
      </c>
      <c r="D11" s="205">
        <f>'III.1 LCCA'!K18</f>
        <v>0</v>
      </c>
      <c r="E11" s="205">
        <f>'III.1 LCCA'!K22</f>
        <v>0</v>
      </c>
      <c r="F11" s="347">
        <f>'III.1 LCCA'!K26</f>
        <v>0</v>
      </c>
      <c r="G11" s="348">
        <v>0</v>
      </c>
      <c r="H11" s="221">
        <v>0</v>
      </c>
      <c r="I11" s="347">
        <v>0</v>
      </c>
      <c r="J11" s="346">
        <f t="shared" si="0"/>
        <v>0</v>
      </c>
      <c r="K11" s="345">
        <f>SUM('III.3 Benefits'!C7:G7)</f>
        <v>0</v>
      </c>
      <c r="L11" s="205">
        <f>'III.3 Benefits'!J7</f>
        <v>0</v>
      </c>
      <c r="M11" s="344">
        <f t="shared" si="1"/>
        <v>0</v>
      </c>
      <c r="N11" s="343">
        <f t="shared" si="2"/>
        <v>0</v>
      </c>
    </row>
    <row r="12" spans="1:15" x14ac:dyDescent="0.2">
      <c r="A12" s="119"/>
      <c r="B12" s="349"/>
      <c r="C12" s="345">
        <v>0</v>
      </c>
      <c r="D12" s="205">
        <v>0</v>
      </c>
      <c r="E12" s="205">
        <v>0</v>
      </c>
      <c r="F12" s="347">
        <f>'III.1 LCCA'!L26</f>
        <v>0</v>
      </c>
      <c r="G12" s="348">
        <f>'III.1 LCCA'!E35</f>
        <v>0</v>
      </c>
      <c r="H12" s="221">
        <v>0</v>
      </c>
      <c r="I12" s="347">
        <v>0</v>
      </c>
      <c r="J12" s="346">
        <f t="shared" si="0"/>
        <v>0</v>
      </c>
      <c r="K12" s="345">
        <f>SUM('III.3 Benefits'!C8:G8)</f>
        <v>0</v>
      </c>
      <c r="L12" s="205">
        <f>'III.3 Benefits'!J8</f>
        <v>0</v>
      </c>
      <c r="M12" s="344">
        <f t="shared" si="1"/>
        <v>0</v>
      </c>
      <c r="N12" s="343">
        <f t="shared" si="2"/>
        <v>0</v>
      </c>
      <c r="O12" s="333"/>
    </row>
    <row r="13" spans="1:15" x14ac:dyDescent="0.2">
      <c r="A13" s="119"/>
      <c r="B13" s="349"/>
      <c r="C13" s="345">
        <v>0</v>
      </c>
      <c r="D13" s="205">
        <v>0</v>
      </c>
      <c r="E13" s="205">
        <v>0</v>
      </c>
      <c r="F13" s="347">
        <v>0</v>
      </c>
      <c r="G13" s="348">
        <f t="shared" ref="G13:G60" si="3">G12</f>
        <v>0</v>
      </c>
      <c r="H13" s="221">
        <v>0</v>
      </c>
      <c r="I13" s="347">
        <f>'III.1 LCCA'!E40</f>
        <v>0</v>
      </c>
      <c r="J13" s="346">
        <f t="shared" si="0"/>
        <v>0</v>
      </c>
      <c r="K13" s="345" t="e">
        <f>SUM('III.3 Benefits'!C9:G9)</f>
        <v>#DIV/0!</v>
      </c>
      <c r="L13" s="205">
        <f>'III.3 Benefits'!J9</f>
        <v>0</v>
      </c>
      <c r="M13" s="344" t="e">
        <f t="shared" si="1"/>
        <v>#DIV/0!</v>
      </c>
      <c r="N13" s="343" t="e">
        <f t="shared" si="2"/>
        <v>#DIV/0!</v>
      </c>
      <c r="O13" s="333"/>
    </row>
    <row r="14" spans="1:15" x14ac:dyDescent="0.2">
      <c r="A14" s="119"/>
      <c r="B14" s="349"/>
      <c r="C14" s="345">
        <v>0</v>
      </c>
      <c r="D14" s="205">
        <v>0</v>
      </c>
      <c r="E14" s="205">
        <v>0</v>
      </c>
      <c r="F14" s="347">
        <v>0</v>
      </c>
      <c r="G14" s="348">
        <f t="shared" si="3"/>
        <v>0</v>
      </c>
      <c r="H14" s="221">
        <v>0</v>
      </c>
      <c r="I14" s="347">
        <f t="shared" ref="I14:I22" si="4">I13</f>
        <v>0</v>
      </c>
      <c r="J14" s="346">
        <f t="shared" si="0"/>
        <v>0</v>
      </c>
      <c r="K14" s="345" t="e">
        <f>SUM('III.3 Benefits'!C10:G10)</f>
        <v>#DIV/0!</v>
      </c>
      <c r="L14" s="205">
        <f>'III.3 Benefits'!J10</f>
        <v>0</v>
      </c>
      <c r="M14" s="344" t="e">
        <f t="shared" si="1"/>
        <v>#DIV/0!</v>
      </c>
      <c r="N14" s="343" t="e">
        <f t="shared" si="2"/>
        <v>#DIV/0!</v>
      </c>
      <c r="O14" s="333"/>
    </row>
    <row r="15" spans="1:15" x14ac:dyDescent="0.2">
      <c r="A15" s="119"/>
      <c r="B15" s="349"/>
      <c r="C15" s="345">
        <v>0</v>
      </c>
      <c r="D15" s="205">
        <v>0</v>
      </c>
      <c r="E15" s="205">
        <v>0</v>
      </c>
      <c r="F15" s="347">
        <v>0</v>
      </c>
      <c r="G15" s="348">
        <f t="shared" si="3"/>
        <v>0</v>
      </c>
      <c r="H15" s="221">
        <v>0</v>
      </c>
      <c r="I15" s="347">
        <f t="shared" si="4"/>
        <v>0</v>
      </c>
      <c r="J15" s="346">
        <f t="shared" si="0"/>
        <v>0</v>
      </c>
      <c r="K15" s="345" t="e">
        <f>SUM('III.3 Benefits'!C11:G11)</f>
        <v>#DIV/0!</v>
      </c>
      <c r="L15" s="205">
        <f>'III.3 Benefits'!J11</f>
        <v>0</v>
      </c>
      <c r="M15" s="344" t="e">
        <f t="shared" si="1"/>
        <v>#DIV/0!</v>
      </c>
      <c r="N15" s="343" t="e">
        <f t="shared" si="2"/>
        <v>#DIV/0!</v>
      </c>
      <c r="O15" s="333"/>
    </row>
    <row r="16" spans="1:15" x14ac:dyDescent="0.2">
      <c r="A16" s="119"/>
      <c r="B16" s="349"/>
      <c r="C16" s="345">
        <v>0</v>
      </c>
      <c r="D16" s="205">
        <v>0</v>
      </c>
      <c r="E16" s="205">
        <v>0</v>
      </c>
      <c r="F16" s="347">
        <v>0</v>
      </c>
      <c r="G16" s="348">
        <f t="shared" si="3"/>
        <v>0</v>
      </c>
      <c r="H16" s="221">
        <v>0</v>
      </c>
      <c r="I16" s="347">
        <f t="shared" si="4"/>
        <v>0</v>
      </c>
      <c r="J16" s="346">
        <f t="shared" si="0"/>
        <v>0</v>
      </c>
      <c r="K16" s="345" t="e">
        <f>SUM('III.3 Benefits'!C12:G12)</f>
        <v>#DIV/0!</v>
      </c>
      <c r="L16" s="205">
        <f>'III.3 Benefits'!J12</f>
        <v>0</v>
      </c>
      <c r="M16" s="344" t="e">
        <f t="shared" si="1"/>
        <v>#DIV/0!</v>
      </c>
      <c r="N16" s="343" t="e">
        <f t="shared" si="2"/>
        <v>#DIV/0!</v>
      </c>
      <c r="O16" s="333"/>
    </row>
    <row r="17" spans="1:15" x14ac:dyDescent="0.2">
      <c r="A17" s="119"/>
      <c r="B17" s="349"/>
      <c r="C17" s="345">
        <v>0</v>
      </c>
      <c r="D17" s="205">
        <v>0</v>
      </c>
      <c r="E17" s="205">
        <v>0</v>
      </c>
      <c r="F17" s="347">
        <v>0</v>
      </c>
      <c r="G17" s="348">
        <f t="shared" si="3"/>
        <v>0</v>
      </c>
      <c r="H17" s="221">
        <v>0</v>
      </c>
      <c r="I17" s="347">
        <f t="shared" si="4"/>
        <v>0</v>
      </c>
      <c r="J17" s="346">
        <f t="shared" si="0"/>
        <v>0</v>
      </c>
      <c r="K17" s="345" t="e">
        <f>SUM('III.3 Benefits'!C13:G13)</f>
        <v>#DIV/0!</v>
      </c>
      <c r="L17" s="205">
        <f>'III.3 Benefits'!J13</f>
        <v>0</v>
      </c>
      <c r="M17" s="344" t="e">
        <f t="shared" si="1"/>
        <v>#DIV/0!</v>
      </c>
      <c r="N17" s="343" t="e">
        <f t="shared" si="2"/>
        <v>#DIV/0!</v>
      </c>
      <c r="O17" s="333"/>
    </row>
    <row r="18" spans="1:15" x14ac:dyDescent="0.2">
      <c r="A18" s="119"/>
      <c r="B18" s="349"/>
      <c r="C18" s="345">
        <v>0</v>
      </c>
      <c r="D18" s="205">
        <v>0</v>
      </c>
      <c r="E18" s="205">
        <v>0</v>
      </c>
      <c r="F18" s="347">
        <v>0</v>
      </c>
      <c r="G18" s="348">
        <f t="shared" si="3"/>
        <v>0</v>
      </c>
      <c r="H18" s="221">
        <v>0</v>
      </c>
      <c r="I18" s="347">
        <f t="shared" si="4"/>
        <v>0</v>
      </c>
      <c r="J18" s="346">
        <f t="shared" si="0"/>
        <v>0</v>
      </c>
      <c r="K18" s="345" t="e">
        <f>SUM('III.3 Benefits'!C14:G14)</f>
        <v>#DIV/0!</v>
      </c>
      <c r="L18" s="205">
        <f>'III.3 Benefits'!J14</f>
        <v>0</v>
      </c>
      <c r="M18" s="344" t="e">
        <f t="shared" si="1"/>
        <v>#DIV/0!</v>
      </c>
      <c r="N18" s="343" t="e">
        <f t="shared" si="2"/>
        <v>#DIV/0!</v>
      </c>
      <c r="O18" s="333"/>
    </row>
    <row r="19" spans="1:15" x14ac:dyDescent="0.2">
      <c r="A19" s="119"/>
      <c r="B19" s="349"/>
      <c r="C19" s="345">
        <v>0</v>
      </c>
      <c r="D19" s="205">
        <v>0</v>
      </c>
      <c r="E19" s="205">
        <v>0</v>
      </c>
      <c r="F19" s="347">
        <v>0</v>
      </c>
      <c r="G19" s="348">
        <f t="shared" si="3"/>
        <v>0</v>
      </c>
      <c r="H19" s="221">
        <v>0</v>
      </c>
      <c r="I19" s="347">
        <f t="shared" si="4"/>
        <v>0</v>
      </c>
      <c r="J19" s="346">
        <f t="shared" si="0"/>
        <v>0</v>
      </c>
      <c r="K19" s="345" t="e">
        <f>SUM('III.3 Benefits'!C15:G15)</f>
        <v>#DIV/0!</v>
      </c>
      <c r="L19" s="205">
        <f>'III.3 Benefits'!J15</f>
        <v>0</v>
      </c>
      <c r="M19" s="344" t="e">
        <f t="shared" si="1"/>
        <v>#DIV/0!</v>
      </c>
      <c r="N19" s="343" t="e">
        <f t="shared" si="2"/>
        <v>#DIV/0!</v>
      </c>
      <c r="O19" s="333"/>
    </row>
    <row r="20" spans="1:15" x14ac:dyDescent="0.2">
      <c r="A20" s="119"/>
      <c r="B20" s="349"/>
      <c r="C20" s="345">
        <v>0</v>
      </c>
      <c r="D20" s="205">
        <v>0</v>
      </c>
      <c r="E20" s="205">
        <v>0</v>
      </c>
      <c r="F20" s="347">
        <v>0</v>
      </c>
      <c r="G20" s="348">
        <f t="shared" si="3"/>
        <v>0</v>
      </c>
      <c r="H20" s="221">
        <v>0</v>
      </c>
      <c r="I20" s="347">
        <f t="shared" si="4"/>
        <v>0</v>
      </c>
      <c r="J20" s="346">
        <f t="shared" si="0"/>
        <v>0</v>
      </c>
      <c r="K20" s="345" t="e">
        <f>SUM('III.3 Benefits'!C16:G16)</f>
        <v>#DIV/0!</v>
      </c>
      <c r="L20" s="205">
        <f>'III.3 Benefits'!J16</f>
        <v>0</v>
      </c>
      <c r="M20" s="344" t="e">
        <f t="shared" si="1"/>
        <v>#DIV/0!</v>
      </c>
      <c r="N20" s="343" t="e">
        <f t="shared" si="2"/>
        <v>#DIV/0!</v>
      </c>
      <c r="O20" s="333"/>
    </row>
    <row r="21" spans="1:15" x14ac:dyDescent="0.2">
      <c r="A21" s="119"/>
      <c r="B21" s="349"/>
      <c r="C21" s="345">
        <v>0</v>
      </c>
      <c r="D21" s="205">
        <v>0</v>
      </c>
      <c r="E21" s="205">
        <v>0</v>
      </c>
      <c r="F21" s="347">
        <v>0</v>
      </c>
      <c r="G21" s="348">
        <f t="shared" si="3"/>
        <v>0</v>
      </c>
      <c r="H21" s="221">
        <v>0</v>
      </c>
      <c r="I21" s="347">
        <f t="shared" si="4"/>
        <v>0</v>
      </c>
      <c r="J21" s="346">
        <f t="shared" si="0"/>
        <v>0</v>
      </c>
      <c r="K21" s="345" t="e">
        <f>SUM('III.3 Benefits'!C17:G17)</f>
        <v>#DIV/0!</v>
      </c>
      <c r="L21" s="205">
        <f>'III.3 Benefits'!J17</f>
        <v>0</v>
      </c>
      <c r="M21" s="344" t="e">
        <f t="shared" si="1"/>
        <v>#DIV/0!</v>
      </c>
      <c r="N21" s="343" t="e">
        <f t="shared" si="2"/>
        <v>#DIV/0!</v>
      </c>
      <c r="O21" s="333"/>
    </row>
    <row r="22" spans="1:15" x14ac:dyDescent="0.2">
      <c r="A22" s="119"/>
      <c r="B22" s="349"/>
      <c r="C22" s="345">
        <v>0</v>
      </c>
      <c r="D22" s="205">
        <v>0</v>
      </c>
      <c r="E22" s="205">
        <v>0</v>
      </c>
      <c r="F22" s="347">
        <v>0</v>
      </c>
      <c r="G22" s="348">
        <f t="shared" si="3"/>
        <v>0</v>
      </c>
      <c r="H22" s="221">
        <f>'III.1 LCCA'!E39</f>
        <v>0</v>
      </c>
      <c r="I22" s="347">
        <f t="shared" si="4"/>
        <v>0</v>
      </c>
      <c r="J22" s="346">
        <f t="shared" si="0"/>
        <v>0</v>
      </c>
      <c r="K22" s="345" t="e">
        <f>SUM('III.3 Benefits'!C18:G18)</f>
        <v>#DIV/0!</v>
      </c>
      <c r="L22" s="205">
        <f>'III.3 Benefits'!J18</f>
        <v>0</v>
      </c>
      <c r="M22" s="344" t="e">
        <f t="shared" si="1"/>
        <v>#DIV/0!</v>
      </c>
      <c r="N22" s="343" t="e">
        <f t="shared" si="2"/>
        <v>#DIV/0!</v>
      </c>
      <c r="O22" s="333"/>
    </row>
    <row r="23" spans="1:15" x14ac:dyDescent="0.2">
      <c r="A23" s="119"/>
      <c r="B23" s="349"/>
      <c r="C23" s="345">
        <v>0</v>
      </c>
      <c r="D23" s="205">
        <v>0</v>
      </c>
      <c r="E23" s="205">
        <v>0</v>
      </c>
      <c r="F23" s="347">
        <v>0</v>
      </c>
      <c r="G23" s="348">
        <f t="shared" si="3"/>
        <v>0</v>
      </c>
      <c r="H23" s="221">
        <v>0</v>
      </c>
      <c r="I23" s="347">
        <v>0</v>
      </c>
      <c r="J23" s="346">
        <f t="shared" si="0"/>
        <v>0</v>
      </c>
      <c r="K23" s="345" t="e">
        <f>SUM('III.3 Benefits'!C19:G19)</f>
        <v>#DIV/0!</v>
      </c>
      <c r="L23" s="205">
        <f>'III.3 Benefits'!J19</f>
        <v>0</v>
      </c>
      <c r="M23" s="344" t="e">
        <f t="shared" si="1"/>
        <v>#DIV/0!</v>
      </c>
      <c r="N23" s="343" t="e">
        <f t="shared" si="2"/>
        <v>#DIV/0!</v>
      </c>
      <c r="O23" s="333"/>
    </row>
    <row r="24" spans="1:15" x14ac:dyDescent="0.2">
      <c r="A24" s="119"/>
      <c r="B24" s="349"/>
      <c r="C24" s="345">
        <v>0</v>
      </c>
      <c r="D24" s="205">
        <v>0</v>
      </c>
      <c r="E24" s="205">
        <v>0</v>
      </c>
      <c r="F24" s="347">
        <v>0</v>
      </c>
      <c r="G24" s="348">
        <f t="shared" si="3"/>
        <v>0</v>
      </c>
      <c r="H24" s="221">
        <v>0</v>
      </c>
      <c r="I24" s="347">
        <v>0</v>
      </c>
      <c r="J24" s="346">
        <f t="shared" si="0"/>
        <v>0</v>
      </c>
      <c r="K24" s="345" t="e">
        <f>SUM('III.3 Benefits'!C20:G20)</f>
        <v>#DIV/0!</v>
      </c>
      <c r="L24" s="205">
        <f>'III.3 Benefits'!J20</f>
        <v>0</v>
      </c>
      <c r="M24" s="344" t="e">
        <f t="shared" si="1"/>
        <v>#DIV/0!</v>
      </c>
      <c r="N24" s="343" t="e">
        <f t="shared" si="2"/>
        <v>#DIV/0!</v>
      </c>
      <c r="O24" s="333"/>
    </row>
    <row r="25" spans="1:15" x14ac:dyDescent="0.2">
      <c r="A25" s="119"/>
      <c r="B25" s="349"/>
      <c r="C25" s="345">
        <v>0</v>
      </c>
      <c r="D25" s="205">
        <v>0</v>
      </c>
      <c r="E25" s="205">
        <v>0</v>
      </c>
      <c r="F25" s="347">
        <v>0</v>
      </c>
      <c r="G25" s="348">
        <f t="shared" si="3"/>
        <v>0</v>
      </c>
      <c r="H25" s="221">
        <v>0</v>
      </c>
      <c r="I25" s="347">
        <v>0</v>
      </c>
      <c r="J25" s="346">
        <f t="shared" si="0"/>
        <v>0</v>
      </c>
      <c r="K25" s="345" t="e">
        <f>SUM('III.3 Benefits'!C21:G21)</f>
        <v>#DIV/0!</v>
      </c>
      <c r="L25" s="205">
        <f>'III.3 Benefits'!J21</f>
        <v>0</v>
      </c>
      <c r="M25" s="344" t="e">
        <f t="shared" si="1"/>
        <v>#DIV/0!</v>
      </c>
      <c r="N25" s="343" t="e">
        <f t="shared" si="2"/>
        <v>#DIV/0!</v>
      </c>
      <c r="O25" s="333"/>
    </row>
    <row r="26" spans="1:15" x14ac:dyDescent="0.2">
      <c r="A26" s="119"/>
      <c r="B26" s="349"/>
      <c r="C26" s="345">
        <v>0</v>
      </c>
      <c r="D26" s="205">
        <v>0</v>
      </c>
      <c r="E26" s="205">
        <v>0</v>
      </c>
      <c r="F26" s="347">
        <v>0</v>
      </c>
      <c r="G26" s="348">
        <f t="shared" si="3"/>
        <v>0</v>
      </c>
      <c r="H26" s="221">
        <v>0</v>
      </c>
      <c r="I26" s="347">
        <v>0</v>
      </c>
      <c r="J26" s="346">
        <f t="shared" si="0"/>
        <v>0</v>
      </c>
      <c r="K26" s="345" t="e">
        <f>SUM('III.3 Benefits'!C22:G22)</f>
        <v>#DIV/0!</v>
      </c>
      <c r="L26" s="205">
        <f>'III.3 Benefits'!J22</f>
        <v>0</v>
      </c>
      <c r="M26" s="344" t="e">
        <f t="shared" si="1"/>
        <v>#DIV/0!</v>
      </c>
      <c r="N26" s="343" t="e">
        <f t="shared" si="2"/>
        <v>#DIV/0!</v>
      </c>
      <c r="O26" s="333"/>
    </row>
    <row r="27" spans="1:15" x14ac:dyDescent="0.2">
      <c r="A27" s="119"/>
      <c r="B27" s="349"/>
      <c r="C27" s="345">
        <v>0</v>
      </c>
      <c r="D27" s="205">
        <v>0</v>
      </c>
      <c r="E27" s="205">
        <v>0</v>
      </c>
      <c r="F27" s="347">
        <v>0</v>
      </c>
      <c r="G27" s="348">
        <f t="shared" si="3"/>
        <v>0</v>
      </c>
      <c r="H27" s="221">
        <v>0</v>
      </c>
      <c r="I27" s="347">
        <v>0</v>
      </c>
      <c r="J27" s="346">
        <f t="shared" si="0"/>
        <v>0</v>
      </c>
      <c r="K27" s="345" t="e">
        <f>SUM('III.3 Benefits'!C23:G23)</f>
        <v>#DIV/0!</v>
      </c>
      <c r="L27" s="205">
        <f>'III.3 Benefits'!J23</f>
        <v>0</v>
      </c>
      <c r="M27" s="344" t="e">
        <f t="shared" si="1"/>
        <v>#DIV/0!</v>
      </c>
      <c r="N27" s="343" t="e">
        <f t="shared" si="2"/>
        <v>#DIV/0!</v>
      </c>
      <c r="O27" s="333"/>
    </row>
    <row r="28" spans="1:15" x14ac:dyDescent="0.2">
      <c r="A28" s="119"/>
      <c r="B28" s="349"/>
      <c r="C28" s="345">
        <v>0</v>
      </c>
      <c r="D28" s="205">
        <v>0</v>
      </c>
      <c r="E28" s="205">
        <v>0</v>
      </c>
      <c r="F28" s="347">
        <v>0</v>
      </c>
      <c r="G28" s="348">
        <f t="shared" si="3"/>
        <v>0</v>
      </c>
      <c r="H28" s="221">
        <v>0</v>
      </c>
      <c r="I28" s="347">
        <v>0</v>
      </c>
      <c r="J28" s="346">
        <f t="shared" si="0"/>
        <v>0</v>
      </c>
      <c r="K28" s="345" t="e">
        <f>SUM('III.3 Benefits'!C24:G24)</f>
        <v>#DIV/0!</v>
      </c>
      <c r="L28" s="205">
        <f>'III.3 Benefits'!J24</f>
        <v>0</v>
      </c>
      <c r="M28" s="344" t="e">
        <f t="shared" si="1"/>
        <v>#DIV/0!</v>
      </c>
      <c r="N28" s="343" t="e">
        <f t="shared" si="2"/>
        <v>#DIV/0!</v>
      </c>
      <c r="O28" s="333"/>
    </row>
    <row r="29" spans="1:15" x14ac:dyDescent="0.2">
      <c r="A29" s="119"/>
      <c r="B29" s="349"/>
      <c r="C29" s="345">
        <v>0</v>
      </c>
      <c r="D29" s="205">
        <v>0</v>
      </c>
      <c r="E29" s="205">
        <v>0</v>
      </c>
      <c r="F29" s="347">
        <v>0</v>
      </c>
      <c r="G29" s="348">
        <f t="shared" si="3"/>
        <v>0</v>
      </c>
      <c r="H29" s="221">
        <v>0</v>
      </c>
      <c r="I29" s="347">
        <v>0</v>
      </c>
      <c r="J29" s="346">
        <f t="shared" si="0"/>
        <v>0</v>
      </c>
      <c r="K29" s="345" t="e">
        <f>SUM('III.3 Benefits'!C25:G25)</f>
        <v>#DIV/0!</v>
      </c>
      <c r="L29" s="205">
        <f>'III.3 Benefits'!J25</f>
        <v>0</v>
      </c>
      <c r="M29" s="344" t="e">
        <f t="shared" si="1"/>
        <v>#DIV/0!</v>
      </c>
      <c r="N29" s="343" t="e">
        <f t="shared" si="2"/>
        <v>#DIV/0!</v>
      </c>
      <c r="O29" s="333"/>
    </row>
    <row r="30" spans="1:15" x14ac:dyDescent="0.2">
      <c r="A30" s="119"/>
      <c r="B30" s="349"/>
      <c r="C30" s="345">
        <v>0</v>
      </c>
      <c r="D30" s="205">
        <v>0</v>
      </c>
      <c r="E30" s="205">
        <v>0</v>
      </c>
      <c r="F30" s="347">
        <v>0</v>
      </c>
      <c r="G30" s="348">
        <f t="shared" si="3"/>
        <v>0</v>
      </c>
      <c r="H30" s="221">
        <v>0</v>
      </c>
      <c r="I30" s="347">
        <v>0</v>
      </c>
      <c r="J30" s="346">
        <f t="shared" si="0"/>
        <v>0</v>
      </c>
      <c r="K30" s="345" t="e">
        <f>SUM('III.3 Benefits'!C26:G26)</f>
        <v>#DIV/0!</v>
      </c>
      <c r="L30" s="205">
        <f>'III.3 Benefits'!J26</f>
        <v>0</v>
      </c>
      <c r="M30" s="344" t="e">
        <f t="shared" si="1"/>
        <v>#DIV/0!</v>
      </c>
      <c r="N30" s="343" t="e">
        <f t="shared" si="2"/>
        <v>#DIV/0!</v>
      </c>
      <c r="O30" s="333"/>
    </row>
    <row r="31" spans="1:15" x14ac:dyDescent="0.2">
      <c r="A31" s="119"/>
      <c r="B31" s="349"/>
      <c r="C31" s="345">
        <v>0</v>
      </c>
      <c r="D31" s="205">
        <v>0</v>
      </c>
      <c r="E31" s="205">
        <v>0</v>
      </c>
      <c r="F31" s="347">
        <v>0</v>
      </c>
      <c r="G31" s="348">
        <f t="shared" si="3"/>
        <v>0</v>
      </c>
      <c r="H31" s="221">
        <v>0</v>
      </c>
      <c r="I31" s="347">
        <v>0</v>
      </c>
      <c r="J31" s="346">
        <f t="shared" si="0"/>
        <v>0</v>
      </c>
      <c r="K31" s="345" t="e">
        <f>SUM('III.3 Benefits'!C27:G27)</f>
        <v>#DIV/0!</v>
      </c>
      <c r="L31" s="205">
        <f>'III.3 Benefits'!J27</f>
        <v>0</v>
      </c>
      <c r="M31" s="344" t="e">
        <f t="shared" si="1"/>
        <v>#DIV/0!</v>
      </c>
      <c r="N31" s="343" t="e">
        <f t="shared" si="2"/>
        <v>#DIV/0!</v>
      </c>
      <c r="O31" s="333"/>
    </row>
    <row r="32" spans="1:15" x14ac:dyDescent="0.2">
      <c r="A32" s="119"/>
      <c r="B32" s="349"/>
      <c r="C32" s="345">
        <v>0</v>
      </c>
      <c r="D32" s="205">
        <v>0</v>
      </c>
      <c r="E32" s="205">
        <v>0</v>
      </c>
      <c r="F32" s="347">
        <v>0</v>
      </c>
      <c r="G32" s="348">
        <f t="shared" si="3"/>
        <v>0</v>
      </c>
      <c r="H32" s="221">
        <f>H22</f>
        <v>0</v>
      </c>
      <c r="I32" s="347">
        <v>0</v>
      </c>
      <c r="J32" s="346">
        <f t="shared" si="0"/>
        <v>0</v>
      </c>
      <c r="K32" s="345" t="e">
        <f>SUM('III.3 Benefits'!C28:G28)</f>
        <v>#DIV/0!</v>
      </c>
      <c r="L32" s="205">
        <f>'III.3 Benefits'!J28</f>
        <v>0</v>
      </c>
      <c r="M32" s="344" t="e">
        <f t="shared" si="1"/>
        <v>#DIV/0!</v>
      </c>
      <c r="N32" s="343" t="e">
        <f t="shared" si="2"/>
        <v>#DIV/0!</v>
      </c>
      <c r="O32" s="333"/>
    </row>
    <row r="33" spans="1:15" x14ac:dyDescent="0.2">
      <c r="A33" s="119"/>
      <c r="B33" s="349"/>
      <c r="C33" s="345">
        <v>0</v>
      </c>
      <c r="D33" s="205">
        <v>0</v>
      </c>
      <c r="E33" s="205">
        <v>0</v>
      </c>
      <c r="F33" s="347">
        <v>0</v>
      </c>
      <c r="G33" s="348">
        <f t="shared" si="3"/>
        <v>0</v>
      </c>
      <c r="H33" s="221">
        <v>0</v>
      </c>
      <c r="I33" s="347">
        <v>0</v>
      </c>
      <c r="J33" s="346">
        <f t="shared" si="0"/>
        <v>0</v>
      </c>
      <c r="K33" s="345" t="e">
        <f>SUM('III.3 Benefits'!C29:G29)</f>
        <v>#DIV/0!</v>
      </c>
      <c r="L33" s="205">
        <f>'III.3 Benefits'!J29</f>
        <v>0</v>
      </c>
      <c r="M33" s="344" t="e">
        <f t="shared" si="1"/>
        <v>#DIV/0!</v>
      </c>
      <c r="N33" s="343" t="e">
        <f t="shared" si="2"/>
        <v>#DIV/0!</v>
      </c>
      <c r="O33" s="333"/>
    </row>
    <row r="34" spans="1:15" x14ac:dyDescent="0.2">
      <c r="A34" s="119"/>
      <c r="B34" s="349"/>
      <c r="C34" s="345">
        <v>0</v>
      </c>
      <c r="D34" s="205">
        <v>0</v>
      </c>
      <c r="E34" s="205">
        <v>0</v>
      </c>
      <c r="F34" s="347">
        <v>0</v>
      </c>
      <c r="G34" s="348">
        <f t="shared" si="3"/>
        <v>0</v>
      </c>
      <c r="H34" s="221">
        <v>0</v>
      </c>
      <c r="I34" s="347">
        <v>0</v>
      </c>
      <c r="J34" s="346">
        <f t="shared" si="0"/>
        <v>0</v>
      </c>
      <c r="K34" s="345" t="e">
        <f>SUM('III.3 Benefits'!C30:G30)</f>
        <v>#DIV/0!</v>
      </c>
      <c r="L34" s="205">
        <f>'III.3 Benefits'!J30</f>
        <v>0</v>
      </c>
      <c r="M34" s="344" t="e">
        <f t="shared" si="1"/>
        <v>#DIV/0!</v>
      </c>
      <c r="N34" s="343" t="e">
        <f t="shared" si="2"/>
        <v>#DIV/0!</v>
      </c>
      <c r="O34" s="333"/>
    </row>
    <row r="35" spans="1:15" x14ac:dyDescent="0.2">
      <c r="A35" s="119"/>
      <c r="B35" s="349"/>
      <c r="C35" s="345">
        <v>0</v>
      </c>
      <c r="D35" s="205">
        <v>0</v>
      </c>
      <c r="E35" s="205">
        <v>0</v>
      </c>
      <c r="F35" s="347">
        <v>0</v>
      </c>
      <c r="G35" s="348">
        <f t="shared" si="3"/>
        <v>0</v>
      </c>
      <c r="H35" s="221">
        <v>0</v>
      </c>
      <c r="I35" s="347">
        <v>0</v>
      </c>
      <c r="J35" s="346">
        <f t="shared" si="0"/>
        <v>0</v>
      </c>
      <c r="K35" s="345" t="e">
        <f>SUM('III.3 Benefits'!C31:G31)</f>
        <v>#DIV/0!</v>
      </c>
      <c r="L35" s="205">
        <f>'III.3 Benefits'!J31</f>
        <v>0</v>
      </c>
      <c r="M35" s="344" t="e">
        <f t="shared" si="1"/>
        <v>#DIV/0!</v>
      </c>
      <c r="N35" s="343" t="e">
        <f t="shared" si="2"/>
        <v>#DIV/0!</v>
      </c>
      <c r="O35" s="333"/>
    </row>
    <row r="36" spans="1:15" x14ac:dyDescent="0.2">
      <c r="A36" s="119"/>
      <c r="B36" s="349"/>
      <c r="C36" s="345">
        <v>0</v>
      </c>
      <c r="D36" s="205">
        <v>0</v>
      </c>
      <c r="E36" s="205">
        <v>0</v>
      </c>
      <c r="F36" s="347">
        <v>0</v>
      </c>
      <c r="G36" s="348">
        <f t="shared" si="3"/>
        <v>0</v>
      </c>
      <c r="H36" s="221">
        <v>0</v>
      </c>
      <c r="I36" s="347">
        <v>0</v>
      </c>
      <c r="J36" s="346">
        <f t="shared" si="0"/>
        <v>0</v>
      </c>
      <c r="K36" s="345" t="e">
        <f>SUM('III.3 Benefits'!C32:G32)</f>
        <v>#DIV/0!</v>
      </c>
      <c r="L36" s="205">
        <f>'III.3 Benefits'!J32</f>
        <v>0</v>
      </c>
      <c r="M36" s="344" t="e">
        <f t="shared" si="1"/>
        <v>#DIV/0!</v>
      </c>
      <c r="N36" s="343" t="e">
        <f t="shared" si="2"/>
        <v>#DIV/0!</v>
      </c>
      <c r="O36" s="333"/>
    </row>
    <row r="37" spans="1:15" x14ac:dyDescent="0.2">
      <c r="A37" s="119"/>
      <c r="B37" s="349"/>
      <c r="C37" s="345">
        <v>0</v>
      </c>
      <c r="D37" s="205">
        <v>0</v>
      </c>
      <c r="E37" s="205">
        <v>0</v>
      </c>
      <c r="F37" s="347">
        <v>0</v>
      </c>
      <c r="G37" s="348">
        <f t="shared" si="3"/>
        <v>0</v>
      </c>
      <c r="H37" s="221">
        <v>0</v>
      </c>
      <c r="I37" s="347">
        <v>0</v>
      </c>
      <c r="J37" s="346">
        <f t="shared" si="0"/>
        <v>0</v>
      </c>
      <c r="K37" s="345" t="e">
        <f>SUM('III.3 Benefits'!C33:G33)</f>
        <v>#DIV/0!</v>
      </c>
      <c r="L37" s="205">
        <f>'III.3 Benefits'!J33</f>
        <v>0</v>
      </c>
      <c r="M37" s="344" t="e">
        <f t="shared" si="1"/>
        <v>#DIV/0!</v>
      </c>
      <c r="N37" s="343" t="e">
        <f t="shared" si="2"/>
        <v>#DIV/0!</v>
      </c>
      <c r="O37" s="333"/>
    </row>
    <row r="38" spans="1:15" x14ac:dyDescent="0.2">
      <c r="A38" s="119"/>
      <c r="B38" s="349"/>
      <c r="C38" s="345">
        <v>0</v>
      </c>
      <c r="D38" s="205">
        <v>0</v>
      </c>
      <c r="E38" s="205">
        <v>0</v>
      </c>
      <c r="F38" s="347">
        <v>0</v>
      </c>
      <c r="G38" s="348">
        <f t="shared" si="3"/>
        <v>0</v>
      </c>
      <c r="H38" s="221">
        <v>0</v>
      </c>
      <c r="I38" s="347">
        <v>0</v>
      </c>
      <c r="J38" s="346">
        <f t="shared" si="0"/>
        <v>0</v>
      </c>
      <c r="K38" s="345" t="e">
        <f>SUM('III.3 Benefits'!C34:G34)</f>
        <v>#DIV/0!</v>
      </c>
      <c r="L38" s="205">
        <f>'III.3 Benefits'!J34</f>
        <v>0</v>
      </c>
      <c r="M38" s="344" t="e">
        <f t="shared" si="1"/>
        <v>#DIV/0!</v>
      </c>
      <c r="N38" s="343" t="e">
        <f t="shared" si="2"/>
        <v>#DIV/0!</v>
      </c>
      <c r="O38" s="333"/>
    </row>
    <row r="39" spans="1:15" x14ac:dyDescent="0.2">
      <c r="A39" s="119"/>
      <c r="B39" s="349"/>
      <c r="C39" s="345">
        <v>0</v>
      </c>
      <c r="D39" s="205">
        <v>0</v>
      </c>
      <c r="E39" s="205">
        <v>0</v>
      </c>
      <c r="F39" s="347">
        <v>0</v>
      </c>
      <c r="G39" s="348">
        <f t="shared" si="3"/>
        <v>0</v>
      </c>
      <c r="H39" s="221">
        <v>0</v>
      </c>
      <c r="I39" s="347">
        <v>0</v>
      </c>
      <c r="J39" s="346">
        <f t="shared" si="0"/>
        <v>0</v>
      </c>
      <c r="K39" s="345" t="e">
        <f>SUM('III.3 Benefits'!C35:G35)</f>
        <v>#DIV/0!</v>
      </c>
      <c r="L39" s="205">
        <f>'III.3 Benefits'!J35</f>
        <v>0</v>
      </c>
      <c r="M39" s="344" t="e">
        <f t="shared" si="1"/>
        <v>#DIV/0!</v>
      </c>
      <c r="N39" s="343" t="e">
        <f t="shared" si="2"/>
        <v>#DIV/0!</v>
      </c>
      <c r="O39" s="333"/>
    </row>
    <row r="40" spans="1:15" x14ac:dyDescent="0.2">
      <c r="A40" s="119"/>
      <c r="B40" s="349"/>
      <c r="C40" s="345">
        <v>0</v>
      </c>
      <c r="D40" s="205">
        <v>0</v>
      </c>
      <c r="E40" s="205">
        <v>0</v>
      </c>
      <c r="F40" s="347">
        <v>0</v>
      </c>
      <c r="G40" s="348">
        <f t="shared" si="3"/>
        <v>0</v>
      </c>
      <c r="H40" s="221">
        <v>0</v>
      </c>
      <c r="I40" s="347">
        <v>0</v>
      </c>
      <c r="J40" s="346">
        <f t="shared" si="0"/>
        <v>0</v>
      </c>
      <c r="K40" s="345" t="e">
        <f>SUM('III.3 Benefits'!C36:G36)</f>
        <v>#DIV/0!</v>
      </c>
      <c r="L40" s="205">
        <f>'III.3 Benefits'!J36</f>
        <v>0</v>
      </c>
      <c r="M40" s="344" t="e">
        <f t="shared" si="1"/>
        <v>#DIV/0!</v>
      </c>
      <c r="N40" s="343" t="e">
        <f t="shared" si="2"/>
        <v>#DIV/0!</v>
      </c>
      <c r="O40" s="333"/>
    </row>
    <row r="41" spans="1:15" x14ac:dyDescent="0.2">
      <c r="A41" s="119"/>
      <c r="B41" s="349"/>
      <c r="C41" s="345">
        <v>0</v>
      </c>
      <c r="D41" s="205">
        <v>0</v>
      </c>
      <c r="E41" s="205">
        <v>0</v>
      </c>
      <c r="F41" s="347">
        <v>0</v>
      </c>
      <c r="G41" s="348">
        <f t="shared" si="3"/>
        <v>0</v>
      </c>
      <c r="H41" s="221">
        <v>0</v>
      </c>
      <c r="I41" s="347">
        <v>0</v>
      </c>
      <c r="J41" s="346">
        <f t="shared" si="0"/>
        <v>0</v>
      </c>
      <c r="K41" s="345" t="e">
        <f>SUM('III.3 Benefits'!C37:G37)</f>
        <v>#DIV/0!</v>
      </c>
      <c r="L41" s="205">
        <f>'III.3 Benefits'!J37</f>
        <v>0</v>
      </c>
      <c r="M41" s="344" t="e">
        <f t="shared" si="1"/>
        <v>#DIV/0!</v>
      </c>
      <c r="N41" s="343" t="e">
        <f t="shared" si="2"/>
        <v>#DIV/0!</v>
      </c>
      <c r="O41" s="333"/>
    </row>
    <row r="42" spans="1:15" x14ac:dyDescent="0.2">
      <c r="A42" s="119"/>
      <c r="B42" s="349"/>
      <c r="C42" s="345">
        <v>0</v>
      </c>
      <c r="D42" s="205">
        <v>0</v>
      </c>
      <c r="E42" s="205">
        <v>0</v>
      </c>
      <c r="F42" s="347">
        <v>0</v>
      </c>
      <c r="G42" s="348">
        <f t="shared" si="3"/>
        <v>0</v>
      </c>
      <c r="H42" s="221">
        <f>H32</f>
        <v>0</v>
      </c>
      <c r="I42" s="347">
        <v>0</v>
      </c>
      <c r="J42" s="346">
        <f t="shared" ref="J42:J60" si="5">SUM(C42:I42)</f>
        <v>0</v>
      </c>
      <c r="K42" s="345" t="e">
        <f>SUM('III.3 Benefits'!C38:G38)</f>
        <v>#DIV/0!</v>
      </c>
      <c r="L42" s="205">
        <f>'III.3 Benefits'!J38</f>
        <v>0</v>
      </c>
      <c r="M42" s="344" t="e">
        <f t="shared" ref="M42:M60" si="6">SUM(K42:L42)</f>
        <v>#DIV/0!</v>
      </c>
      <c r="N42" s="343" t="e">
        <f t="shared" ref="N42:N60" si="7">(M42-J42)</f>
        <v>#DIV/0!</v>
      </c>
      <c r="O42" s="333"/>
    </row>
    <row r="43" spans="1:15" x14ac:dyDescent="0.2">
      <c r="A43" s="119"/>
      <c r="B43" s="349"/>
      <c r="C43" s="345">
        <v>0</v>
      </c>
      <c r="D43" s="205">
        <v>0</v>
      </c>
      <c r="E43" s="205">
        <v>0</v>
      </c>
      <c r="F43" s="347">
        <v>0</v>
      </c>
      <c r="G43" s="348">
        <f t="shared" si="3"/>
        <v>0</v>
      </c>
      <c r="H43" s="221">
        <v>0</v>
      </c>
      <c r="I43" s="347">
        <v>0</v>
      </c>
      <c r="J43" s="346">
        <f t="shared" si="5"/>
        <v>0</v>
      </c>
      <c r="K43" s="345" t="e">
        <f>SUM('III.3 Benefits'!C39:G39)</f>
        <v>#DIV/0!</v>
      </c>
      <c r="L43" s="205">
        <f>'III.3 Benefits'!J39</f>
        <v>0</v>
      </c>
      <c r="M43" s="344" t="e">
        <f t="shared" si="6"/>
        <v>#DIV/0!</v>
      </c>
      <c r="N43" s="343" t="e">
        <f t="shared" si="7"/>
        <v>#DIV/0!</v>
      </c>
      <c r="O43" s="333"/>
    </row>
    <row r="44" spans="1:15" x14ac:dyDescent="0.2">
      <c r="A44" s="119"/>
      <c r="B44" s="349"/>
      <c r="C44" s="345">
        <v>0</v>
      </c>
      <c r="D44" s="205">
        <v>0</v>
      </c>
      <c r="E44" s="205">
        <v>0</v>
      </c>
      <c r="F44" s="347">
        <v>0</v>
      </c>
      <c r="G44" s="348">
        <f t="shared" si="3"/>
        <v>0</v>
      </c>
      <c r="H44" s="221">
        <v>0</v>
      </c>
      <c r="I44" s="347">
        <v>0</v>
      </c>
      <c r="J44" s="346">
        <f t="shared" si="5"/>
        <v>0</v>
      </c>
      <c r="K44" s="345" t="e">
        <f>SUM('III.3 Benefits'!C40:G40)</f>
        <v>#DIV/0!</v>
      </c>
      <c r="L44" s="205">
        <f>'III.3 Benefits'!J40</f>
        <v>0</v>
      </c>
      <c r="M44" s="344" t="e">
        <f t="shared" si="6"/>
        <v>#DIV/0!</v>
      </c>
      <c r="N44" s="343" t="e">
        <f t="shared" si="7"/>
        <v>#DIV/0!</v>
      </c>
      <c r="O44" s="333"/>
    </row>
    <row r="45" spans="1:15" x14ac:dyDescent="0.2">
      <c r="A45" s="119"/>
      <c r="B45" s="349"/>
      <c r="C45" s="345">
        <v>0</v>
      </c>
      <c r="D45" s="205">
        <v>0</v>
      </c>
      <c r="E45" s="205">
        <v>0</v>
      </c>
      <c r="F45" s="347">
        <v>0</v>
      </c>
      <c r="G45" s="348">
        <f t="shared" si="3"/>
        <v>0</v>
      </c>
      <c r="H45" s="221">
        <v>0</v>
      </c>
      <c r="I45" s="347">
        <v>0</v>
      </c>
      <c r="J45" s="346">
        <f t="shared" si="5"/>
        <v>0</v>
      </c>
      <c r="K45" s="345" t="e">
        <f>SUM('III.3 Benefits'!C41:G41)</f>
        <v>#DIV/0!</v>
      </c>
      <c r="L45" s="205">
        <f>'III.3 Benefits'!J41</f>
        <v>0</v>
      </c>
      <c r="M45" s="344" t="e">
        <f t="shared" si="6"/>
        <v>#DIV/0!</v>
      </c>
      <c r="N45" s="343" t="e">
        <f t="shared" si="7"/>
        <v>#DIV/0!</v>
      </c>
      <c r="O45" s="333"/>
    </row>
    <row r="46" spans="1:15" x14ac:dyDescent="0.2">
      <c r="A46" s="119"/>
      <c r="B46" s="349"/>
      <c r="C46" s="345">
        <v>0</v>
      </c>
      <c r="D46" s="205">
        <v>0</v>
      </c>
      <c r="E46" s="205">
        <v>0</v>
      </c>
      <c r="F46" s="347">
        <v>0</v>
      </c>
      <c r="G46" s="348">
        <f t="shared" si="3"/>
        <v>0</v>
      </c>
      <c r="H46" s="221">
        <v>0</v>
      </c>
      <c r="I46" s="347">
        <v>0</v>
      </c>
      <c r="J46" s="346">
        <f t="shared" si="5"/>
        <v>0</v>
      </c>
      <c r="K46" s="345" t="e">
        <f>SUM('III.3 Benefits'!C42:G42)</f>
        <v>#DIV/0!</v>
      </c>
      <c r="L46" s="205">
        <f>'III.3 Benefits'!J42</f>
        <v>0</v>
      </c>
      <c r="M46" s="344" t="e">
        <f t="shared" si="6"/>
        <v>#DIV/0!</v>
      </c>
      <c r="N46" s="343" t="e">
        <f t="shared" si="7"/>
        <v>#DIV/0!</v>
      </c>
      <c r="O46" s="333"/>
    </row>
    <row r="47" spans="1:15" x14ac:dyDescent="0.2">
      <c r="A47" s="119"/>
      <c r="B47" s="349"/>
      <c r="C47" s="345">
        <v>0</v>
      </c>
      <c r="D47" s="205">
        <v>0</v>
      </c>
      <c r="E47" s="205">
        <v>0</v>
      </c>
      <c r="F47" s="347">
        <v>0</v>
      </c>
      <c r="G47" s="348">
        <f t="shared" si="3"/>
        <v>0</v>
      </c>
      <c r="H47" s="221">
        <v>0</v>
      </c>
      <c r="I47" s="347">
        <v>0</v>
      </c>
      <c r="J47" s="346">
        <f t="shared" si="5"/>
        <v>0</v>
      </c>
      <c r="K47" s="345" t="e">
        <f>SUM('III.3 Benefits'!C43:G43)</f>
        <v>#DIV/0!</v>
      </c>
      <c r="L47" s="205">
        <f>'III.3 Benefits'!J43</f>
        <v>0</v>
      </c>
      <c r="M47" s="344" t="e">
        <f t="shared" si="6"/>
        <v>#DIV/0!</v>
      </c>
      <c r="N47" s="343" t="e">
        <f t="shared" si="7"/>
        <v>#DIV/0!</v>
      </c>
      <c r="O47" s="333"/>
    </row>
    <row r="48" spans="1:15" x14ac:dyDescent="0.2">
      <c r="A48" s="119"/>
      <c r="B48" s="349"/>
      <c r="C48" s="345">
        <v>0</v>
      </c>
      <c r="D48" s="205">
        <v>0</v>
      </c>
      <c r="E48" s="205">
        <v>0</v>
      </c>
      <c r="F48" s="347">
        <v>0</v>
      </c>
      <c r="G48" s="348">
        <f t="shared" si="3"/>
        <v>0</v>
      </c>
      <c r="H48" s="221">
        <v>0</v>
      </c>
      <c r="I48" s="347">
        <v>0</v>
      </c>
      <c r="J48" s="346">
        <f t="shared" si="5"/>
        <v>0</v>
      </c>
      <c r="K48" s="345" t="e">
        <f>SUM('III.3 Benefits'!C44:G44)</f>
        <v>#DIV/0!</v>
      </c>
      <c r="L48" s="205">
        <f>'III.3 Benefits'!J44</f>
        <v>0</v>
      </c>
      <c r="M48" s="344" t="e">
        <f t="shared" si="6"/>
        <v>#DIV/0!</v>
      </c>
      <c r="N48" s="343" t="e">
        <f t="shared" si="7"/>
        <v>#DIV/0!</v>
      </c>
      <c r="O48" s="333"/>
    </row>
    <row r="49" spans="1:16" x14ac:dyDescent="0.2">
      <c r="A49" s="119"/>
      <c r="B49" s="349"/>
      <c r="C49" s="345">
        <v>0</v>
      </c>
      <c r="D49" s="205">
        <v>0</v>
      </c>
      <c r="E49" s="205">
        <v>0</v>
      </c>
      <c r="F49" s="347">
        <v>0</v>
      </c>
      <c r="G49" s="348">
        <f t="shared" si="3"/>
        <v>0</v>
      </c>
      <c r="H49" s="221">
        <v>0</v>
      </c>
      <c r="I49" s="347">
        <v>0</v>
      </c>
      <c r="J49" s="346">
        <f t="shared" si="5"/>
        <v>0</v>
      </c>
      <c r="K49" s="345" t="e">
        <f>SUM('III.3 Benefits'!C45:G45)</f>
        <v>#DIV/0!</v>
      </c>
      <c r="L49" s="205">
        <f>'III.3 Benefits'!J45</f>
        <v>0</v>
      </c>
      <c r="M49" s="344" t="e">
        <f t="shared" si="6"/>
        <v>#DIV/0!</v>
      </c>
      <c r="N49" s="343" t="e">
        <f t="shared" si="7"/>
        <v>#DIV/0!</v>
      </c>
      <c r="O49" s="333"/>
    </row>
    <row r="50" spans="1:16" x14ac:dyDescent="0.2">
      <c r="A50" s="119"/>
      <c r="B50" s="349"/>
      <c r="C50" s="345">
        <v>0</v>
      </c>
      <c r="D50" s="205">
        <v>0</v>
      </c>
      <c r="E50" s="205">
        <v>0</v>
      </c>
      <c r="F50" s="347">
        <v>0</v>
      </c>
      <c r="G50" s="348">
        <f t="shared" si="3"/>
        <v>0</v>
      </c>
      <c r="H50" s="221">
        <v>0</v>
      </c>
      <c r="I50" s="347">
        <v>0</v>
      </c>
      <c r="J50" s="346">
        <f t="shared" si="5"/>
        <v>0</v>
      </c>
      <c r="K50" s="345" t="e">
        <f>SUM('III.3 Benefits'!C46:G46)</f>
        <v>#DIV/0!</v>
      </c>
      <c r="L50" s="205">
        <f>'III.3 Benefits'!J46</f>
        <v>0</v>
      </c>
      <c r="M50" s="344" t="e">
        <f t="shared" si="6"/>
        <v>#DIV/0!</v>
      </c>
      <c r="N50" s="343" t="e">
        <f t="shared" si="7"/>
        <v>#DIV/0!</v>
      </c>
      <c r="O50" s="333"/>
    </row>
    <row r="51" spans="1:16" x14ac:dyDescent="0.2">
      <c r="A51" s="119"/>
      <c r="B51" s="349"/>
      <c r="C51" s="345">
        <v>0</v>
      </c>
      <c r="D51" s="205">
        <v>0</v>
      </c>
      <c r="E51" s="205">
        <v>0</v>
      </c>
      <c r="F51" s="347">
        <v>0</v>
      </c>
      <c r="G51" s="348">
        <f t="shared" si="3"/>
        <v>0</v>
      </c>
      <c r="H51" s="221">
        <v>0</v>
      </c>
      <c r="I51" s="347">
        <v>0</v>
      </c>
      <c r="J51" s="346">
        <f t="shared" si="5"/>
        <v>0</v>
      </c>
      <c r="K51" s="345" t="e">
        <f>SUM('III.3 Benefits'!C47:G47)</f>
        <v>#DIV/0!</v>
      </c>
      <c r="L51" s="205">
        <f>'III.3 Benefits'!J47</f>
        <v>0</v>
      </c>
      <c r="M51" s="344" t="e">
        <f t="shared" si="6"/>
        <v>#DIV/0!</v>
      </c>
      <c r="N51" s="343" t="e">
        <f t="shared" si="7"/>
        <v>#DIV/0!</v>
      </c>
      <c r="O51" s="333"/>
    </row>
    <row r="52" spans="1:16" x14ac:dyDescent="0.2">
      <c r="A52" s="119"/>
      <c r="B52" s="349"/>
      <c r="C52" s="345">
        <v>0</v>
      </c>
      <c r="D52" s="205">
        <v>0</v>
      </c>
      <c r="E52" s="205">
        <v>0</v>
      </c>
      <c r="F52" s="347">
        <v>0</v>
      </c>
      <c r="G52" s="348">
        <f t="shared" si="3"/>
        <v>0</v>
      </c>
      <c r="H52" s="221">
        <f>H42</f>
        <v>0</v>
      </c>
      <c r="I52" s="347">
        <v>0</v>
      </c>
      <c r="J52" s="346">
        <f t="shared" si="5"/>
        <v>0</v>
      </c>
      <c r="K52" s="345" t="e">
        <f>SUM('III.3 Benefits'!C48:G48)</f>
        <v>#DIV/0!</v>
      </c>
      <c r="L52" s="205">
        <f>'III.3 Benefits'!J48</f>
        <v>0</v>
      </c>
      <c r="M52" s="344" t="e">
        <f t="shared" si="6"/>
        <v>#DIV/0!</v>
      </c>
      <c r="N52" s="343" t="e">
        <f t="shared" si="7"/>
        <v>#DIV/0!</v>
      </c>
      <c r="O52" s="333"/>
    </row>
    <row r="53" spans="1:16" x14ac:dyDescent="0.2">
      <c r="A53" s="119"/>
      <c r="B53" s="349"/>
      <c r="C53" s="345">
        <v>0</v>
      </c>
      <c r="D53" s="205">
        <v>0</v>
      </c>
      <c r="E53" s="205">
        <v>0</v>
      </c>
      <c r="F53" s="347">
        <v>0</v>
      </c>
      <c r="G53" s="348">
        <f t="shared" si="3"/>
        <v>0</v>
      </c>
      <c r="H53" s="221">
        <v>0</v>
      </c>
      <c r="I53" s="347">
        <v>0</v>
      </c>
      <c r="J53" s="346">
        <f t="shared" si="5"/>
        <v>0</v>
      </c>
      <c r="K53" s="345" t="e">
        <f>SUM('III.3 Benefits'!C49:G49)</f>
        <v>#DIV/0!</v>
      </c>
      <c r="L53" s="205">
        <f>'III.3 Benefits'!J49</f>
        <v>0</v>
      </c>
      <c r="M53" s="344" t="e">
        <f t="shared" si="6"/>
        <v>#DIV/0!</v>
      </c>
      <c r="N53" s="343" t="e">
        <f t="shared" si="7"/>
        <v>#DIV/0!</v>
      </c>
      <c r="O53" s="333"/>
    </row>
    <row r="54" spans="1:16" x14ac:dyDescent="0.2">
      <c r="A54" s="119"/>
      <c r="B54" s="349"/>
      <c r="C54" s="345">
        <v>0</v>
      </c>
      <c r="D54" s="205">
        <v>0</v>
      </c>
      <c r="E54" s="205">
        <v>0</v>
      </c>
      <c r="F54" s="347">
        <v>0</v>
      </c>
      <c r="G54" s="348">
        <f t="shared" si="3"/>
        <v>0</v>
      </c>
      <c r="H54" s="221">
        <v>0</v>
      </c>
      <c r="I54" s="347">
        <v>0</v>
      </c>
      <c r="J54" s="346">
        <f t="shared" si="5"/>
        <v>0</v>
      </c>
      <c r="K54" s="345" t="e">
        <f>SUM('III.3 Benefits'!C50:G50)</f>
        <v>#DIV/0!</v>
      </c>
      <c r="L54" s="205">
        <f>'III.3 Benefits'!J50</f>
        <v>0</v>
      </c>
      <c r="M54" s="344" t="e">
        <f t="shared" si="6"/>
        <v>#DIV/0!</v>
      </c>
      <c r="N54" s="343" t="e">
        <f t="shared" si="7"/>
        <v>#DIV/0!</v>
      </c>
      <c r="O54" s="333"/>
    </row>
    <row r="55" spans="1:16" x14ac:dyDescent="0.2">
      <c r="A55" s="119"/>
      <c r="B55" s="349"/>
      <c r="C55" s="345">
        <v>0</v>
      </c>
      <c r="D55" s="205">
        <v>0</v>
      </c>
      <c r="E55" s="205">
        <v>0</v>
      </c>
      <c r="F55" s="347">
        <v>0</v>
      </c>
      <c r="G55" s="348">
        <f t="shared" si="3"/>
        <v>0</v>
      </c>
      <c r="H55" s="221">
        <v>0</v>
      </c>
      <c r="I55" s="347">
        <v>0</v>
      </c>
      <c r="J55" s="346">
        <f t="shared" si="5"/>
        <v>0</v>
      </c>
      <c r="K55" s="345" t="e">
        <f>SUM('III.3 Benefits'!C51:G51)</f>
        <v>#DIV/0!</v>
      </c>
      <c r="L55" s="205">
        <f>'III.3 Benefits'!J51</f>
        <v>0</v>
      </c>
      <c r="M55" s="344" t="e">
        <f t="shared" si="6"/>
        <v>#DIV/0!</v>
      </c>
      <c r="N55" s="343" t="e">
        <f t="shared" si="7"/>
        <v>#DIV/0!</v>
      </c>
      <c r="O55" s="333"/>
    </row>
    <row r="56" spans="1:16" x14ac:dyDescent="0.2">
      <c r="A56" s="119"/>
      <c r="B56" s="349"/>
      <c r="C56" s="345">
        <v>0</v>
      </c>
      <c r="D56" s="205">
        <v>0</v>
      </c>
      <c r="E56" s="205">
        <v>0</v>
      </c>
      <c r="F56" s="347">
        <v>0</v>
      </c>
      <c r="G56" s="348">
        <f t="shared" si="3"/>
        <v>0</v>
      </c>
      <c r="H56" s="221">
        <v>0</v>
      </c>
      <c r="I56" s="347">
        <v>0</v>
      </c>
      <c r="J56" s="346">
        <f t="shared" si="5"/>
        <v>0</v>
      </c>
      <c r="K56" s="345" t="e">
        <f>SUM('III.3 Benefits'!C52:G52)</f>
        <v>#DIV/0!</v>
      </c>
      <c r="L56" s="205">
        <f>'III.3 Benefits'!J52</f>
        <v>0</v>
      </c>
      <c r="M56" s="344" t="e">
        <f t="shared" si="6"/>
        <v>#DIV/0!</v>
      </c>
      <c r="N56" s="343" t="e">
        <f t="shared" si="7"/>
        <v>#DIV/0!</v>
      </c>
      <c r="O56" s="333"/>
    </row>
    <row r="57" spans="1:16" x14ac:dyDescent="0.2">
      <c r="A57" s="119"/>
      <c r="B57" s="349"/>
      <c r="C57" s="345">
        <v>0</v>
      </c>
      <c r="D57" s="205">
        <v>0</v>
      </c>
      <c r="E57" s="205">
        <v>0</v>
      </c>
      <c r="F57" s="347">
        <v>0</v>
      </c>
      <c r="G57" s="348">
        <f t="shared" si="3"/>
        <v>0</v>
      </c>
      <c r="H57" s="221">
        <v>0</v>
      </c>
      <c r="I57" s="347">
        <v>0</v>
      </c>
      <c r="J57" s="346">
        <f t="shared" si="5"/>
        <v>0</v>
      </c>
      <c r="K57" s="345" t="e">
        <f>SUM('III.3 Benefits'!C53:G53)</f>
        <v>#DIV/0!</v>
      </c>
      <c r="L57" s="205">
        <f>'III.3 Benefits'!J53</f>
        <v>0</v>
      </c>
      <c r="M57" s="344" t="e">
        <f t="shared" si="6"/>
        <v>#DIV/0!</v>
      </c>
      <c r="N57" s="343" t="e">
        <f t="shared" si="7"/>
        <v>#DIV/0!</v>
      </c>
      <c r="O57" s="333"/>
    </row>
    <row r="58" spans="1:16" x14ac:dyDescent="0.2">
      <c r="A58" s="119"/>
      <c r="B58" s="349"/>
      <c r="C58" s="345">
        <v>0</v>
      </c>
      <c r="D58" s="205">
        <v>0</v>
      </c>
      <c r="E58" s="205">
        <v>0</v>
      </c>
      <c r="F58" s="347">
        <v>0</v>
      </c>
      <c r="G58" s="348">
        <f t="shared" si="3"/>
        <v>0</v>
      </c>
      <c r="H58" s="221">
        <v>0</v>
      </c>
      <c r="I58" s="347">
        <v>0</v>
      </c>
      <c r="J58" s="346">
        <f t="shared" si="5"/>
        <v>0</v>
      </c>
      <c r="K58" s="345" t="e">
        <f>SUM('III.3 Benefits'!C54:G54)</f>
        <v>#DIV/0!</v>
      </c>
      <c r="L58" s="205">
        <f>'III.3 Benefits'!J54</f>
        <v>0</v>
      </c>
      <c r="M58" s="344" t="e">
        <f t="shared" si="6"/>
        <v>#DIV/0!</v>
      </c>
      <c r="N58" s="343" t="e">
        <f t="shared" si="7"/>
        <v>#DIV/0!</v>
      </c>
      <c r="O58" s="333"/>
    </row>
    <row r="59" spans="1:16" x14ac:dyDescent="0.2">
      <c r="A59" s="119"/>
      <c r="B59" s="349"/>
      <c r="C59" s="345">
        <v>0</v>
      </c>
      <c r="D59" s="205">
        <v>0</v>
      </c>
      <c r="E59" s="205">
        <v>0</v>
      </c>
      <c r="F59" s="347">
        <v>0</v>
      </c>
      <c r="G59" s="348">
        <f t="shared" si="3"/>
        <v>0</v>
      </c>
      <c r="H59" s="221">
        <v>0</v>
      </c>
      <c r="I59" s="347">
        <v>0</v>
      </c>
      <c r="J59" s="346">
        <f t="shared" si="5"/>
        <v>0</v>
      </c>
      <c r="K59" s="345" t="e">
        <f>SUM('III.3 Benefits'!C55:G55)</f>
        <v>#DIV/0!</v>
      </c>
      <c r="L59" s="205">
        <f>'III.3 Benefits'!J55</f>
        <v>0</v>
      </c>
      <c r="M59" s="344" t="e">
        <f t="shared" si="6"/>
        <v>#DIV/0!</v>
      </c>
      <c r="N59" s="343" t="e">
        <f t="shared" si="7"/>
        <v>#DIV/0!</v>
      </c>
      <c r="O59" s="333"/>
    </row>
    <row r="60" spans="1:16" ht="13.5" thickBot="1" x14ac:dyDescent="0.25">
      <c r="A60" s="119"/>
      <c r="B60" s="349"/>
      <c r="C60" s="345">
        <v>0</v>
      </c>
      <c r="D60" s="205">
        <v>0</v>
      </c>
      <c r="E60" s="205">
        <v>0</v>
      </c>
      <c r="F60" s="347">
        <v>0</v>
      </c>
      <c r="G60" s="348">
        <f t="shared" si="3"/>
        <v>0</v>
      </c>
      <c r="H60" s="221">
        <v>0</v>
      </c>
      <c r="I60" s="347">
        <v>0</v>
      </c>
      <c r="J60" s="346">
        <f t="shared" si="5"/>
        <v>0</v>
      </c>
      <c r="K60" s="345" t="e">
        <f>SUM('III.3 Benefits'!C56:G56)</f>
        <v>#DIV/0!</v>
      </c>
      <c r="L60" s="205">
        <f>'III.3 Benefits'!J56</f>
        <v>0</v>
      </c>
      <c r="M60" s="344" t="e">
        <f t="shared" si="6"/>
        <v>#DIV/0!</v>
      </c>
      <c r="N60" s="449" t="e">
        <f t="shared" si="7"/>
        <v>#DIV/0!</v>
      </c>
      <c r="O60" s="333"/>
    </row>
    <row r="61" spans="1:16" ht="15.75" thickBot="1" x14ac:dyDescent="0.3">
      <c r="A61" s="16" t="s">
        <v>242</v>
      </c>
      <c r="B61" s="332"/>
      <c r="C61" s="338">
        <f t="shared" ref="C61:M61" si="8">NPV($C$5,C11:C60)+C10</f>
        <v>0</v>
      </c>
      <c r="D61" s="202">
        <f t="shared" si="8"/>
        <v>0</v>
      </c>
      <c r="E61" s="202">
        <f t="shared" si="8"/>
        <v>0</v>
      </c>
      <c r="F61" s="340">
        <f t="shared" si="8"/>
        <v>0</v>
      </c>
      <c r="G61" s="342">
        <f t="shared" si="8"/>
        <v>0</v>
      </c>
      <c r="H61" s="341">
        <f t="shared" si="8"/>
        <v>0</v>
      </c>
      <c r="I61" s="340">
        <f t="shared" si="8"/>
        <v>0</v>
      </c>
      <c r="J61" s="339">
        <f t="shared" si="8"/>
        <v>0</v>
      </c>
      <c r="K61" s="338" t="e">
        <f t="shared" si="8"/>
        <v>#DIV/0!</v>
      </c>
      <c r="L61" s="202">
        <f t="shared" si="8"/>
        <v>0</v>
      </c>
      <c r="M61" s="337" t="e">
        <f t="shared" si="8"/>
        <v>#DIV/0!</v>
      </c>
      <c r="O61" s="333"/>
      <c r="P61" s="298"/>
    </row>
    <row r="62" spans="1:16" ht="13.5" thickBot="1" x14ac:dyDescent="0.25">
      <c r="B62" s="332"/>
      <c r="C62" s="294"/>
      <c r="D62" s="294"/>
      <c r="J62" s="335"/>
      <c r="O62" s="333"/>
    </row>
    <row r="63" spans="1:16" ht="15" x14ac:dyDescent="0.25">
      <c r="C63" s="336"/>
      <c r="D63" s="335"/>
      <c r="K63" s="699" t="s">
        <v>237</v>
      </c>
      <c r="L63" s="700"/>
      <c r="M63" s="440"/>
      <c r="N63" s="451" t="e">
        <f>(M61/J61)</f>
        <v>#DIV/0!</v>
      </c>
      <c r="O63" s="333"/>
    </row>
    <row r="64" spans="1:16" ht="15" x14ac:dyDescent="0.25">
      <c r="C64" s="334"/>
      <c r="D64" s="294"/>
      <c r="K64" s="701" t="s">
        <v>236</v>
      </c>
      <c r="L64" s="702"/>
      <c r="M64" s="452"/>
      <c r="N64" s="453" t="e">
        <f>IRR(N10:N60)</f>
        <v>#VALUE!</v>
      </c>
      <c r="O64" s="333"/>
    </row>
    <row r="65" spans="1:14" ht="15.75" thickBot="1" x14ac:dyDescent="0.3">
      <c r="K65" s="450" t="s">
        <v>354</v>
      </c>
      <c r="L65" s="454"/>
      <c r="M65" s="454"/>
      <c r="N65" s="455" t="e">
        <f>NPV($C$5,N11:N60)+N10</f>
        <v>#DIV/0!</v>
      </c>
    </row>
    <row r="66" spans="1:14" ht="13.5" thickBot="1" x14ac:dyDescent="0.25"/>
    <row r="67" spans="1:14" ht="15" x14ac:dyDescent="0.25">
      <c r="A67" s="274" t="s">
        <v>0</v>
      </c>
      <c r="B67" s="273"/>
      <c r="C67" s="273"/>
      <c r="D67" s="273"/>
      <c r="E67" s="273"/>
      <c r="F67" s="273"/>
      <c r="G67" s="200"/>
      <c r="H67" s="199"/>
      <c r="J67" s="27" t="s">
        <v>353</v>
      </c>
    </row>
    <row r="68" spans="1:14" ht="15" x14ac:dyDescent="0.2">
      <c r="A68" s="668" t="s">
        <v>213</v>
      </c>
      <c r="B68" s="669"/>
      <c r="C68" s="488" t="s">
        <v>212</v>
      </c>
      <c r="D68" s="488"/>
      <c r="E68" s="488"/>
      <c r="F68" s="488"/>
      <c r="G68" s="488"/>
      <c r="H68" s="490"/>
    </row>
    <row r="69" spans="1:14" ht="15" x14ac:dyDescent="0.2">
      <c r="A69" s="615" t="s">
        <v>211</v>
      </c>
      <c r="B69" s="616"/>
      <c r="C69" s="488" t="s">
        <v>210</v>
      </c>
      <c r="D69" s="488"/>
      <c r="E69" s="488"/>
      <c r="F69" s="488"/>
      <c r="G69" s="488"/>
      <c r="H69" s="490"/>
    </row>
    <row r="70" spans="1:14" ht="29.25" customHeight="1" x14ac:dyDescent="0.2">
      <c r="A70" s="615" t="s">
        <v>241</v>
      </c>
      <c r="B70" s="616"/>
      <c r="C70" s="491" t="s">
        <v>355</v>
      </c>
      <c r="D70" s="491"/>
      <c r="E70" s="491"/>
      <c r="F70" s="491"/>
      <c r="G70" s="491"/>
      <c r="H70" s="493"/>
    </row>
    <row r="71" spans="1:14" ht="41.25" customHeight="1" x14ac:dyDescent="0.2">
      <c r="A71" s="615" t="s">
        <v>124</v>
      </c>
      <c r="B71" s="616"/>
      <c r="C71" s="491" t="s">
        <v>356</v>
      </c>
      <c r="D71" s="491"/>
      <c r="E71" s="491"/>
      <c r="F71" s="491"/>
      <c r="G71" s="491"/>
      <c r="H71" s="493"/>
    </row>
    <row r="72" spans="1:14" ht="31.5" customHeight="1" x14ac:dyDescent="0.2">
      <c r="A72" s="615" t="s">
        <v>240</v>
      </c>
      <c r="B72" s="616"/>
      <c r="C72" s="488" t="s">
        <v>239</v>
      </c>
      <c r="D72" s="488"/>
      <c r="E72" s="488"/>
      <c r="F72" s="488"/>
      <c r="G72" s="488"/>
      <c r="H72" s="490"/>
    </row>
    <row r="73" spans="1:14" ht="36" customHeight="1" x14ac:dyDescent="0.2">
      <c r="A73" s="676" t="s">
        <v>238</v>
      </c>
      <c r="B73" s="686"/>
      <c r="C73" s="517" t="s">
        <v>376</v>
      </c>
      <c r="D73" s="522"/>
      <c r="E73" s="522"/>
      <c r="F73" s="522"/>
      <c r="G73" s="522"/>
      <c r="H73" s="523"/>
    </row>
    <row r="74" spans="1:14" ht="21.75" customHeight="1" x14ac:dyDescent="0.2">
      <c r="A74" s="684" t="s">
        <v>237</v>
      </c>
      <c r="B74" s="685"/>
      <c r="C74" s="524" t="s">
        <v>357</v>
      </c>
      <c r="D74" s="524"/>
      <c r="E74" s="524"/>
      <c r="F74" s="524"/>
      <c r="G74" s="524"/>
      <c r="H74" s="526"/>
    </row>
    <row r="75" spans="1:14" ht="30" customHeight="1" x14ac:dyDescent="0.2">
      <c r="A75" s="682" t="s">
        <v>236</v>
      </c>
      <c r="B75" s="683"/>
      <c r="C75" s="517" t="s">
        <v>358</v>
      </c>
      <c r="D75" s="522"/>
      <c r="E75" s="522"/>
      <c r="F75" s="522"/>
      <c r="G75" s="522"/>
      <c r="H75" s="523"/>
    </row>
    <row r="76" spans="1:14" ht="36" customHeight="1" thickBot="1" x14ac:dyDescent="0.25">
      <c r="A76" s="680" t="s">
        <v>354</v>
      </c>
      <c r="B76" s="681"/>
      <c r="C76" s="519" t="s">
        <v>377</v>
      </c>
      <c r="D76" s="519"/>
      <c r="E76" s="519"/>
      <c r="F76" s="519"/>
      <c r="G76" s="519"/>
      <c r="H76" s="521"/>
    </row>
  </sheetData>
  <mergeCells count="31">
    <mergeCell ref="A68:B68"/>
    <mergeCell ref="C68:H68"/>
    <mergeCell ref="A72:B72"/>
    <mergeCell ref="N7:N8"/>
    <mergeCell ref="A4:B4"/>
    <mergeCell ref="A5:B5"/>
    <mergeCell ref="K63:L63"/>
    <mergeCell ref="K64:L64"/>
    <mergeCell ref="K7:M7"/>
    <mergeCell ref="A9:B9"/>
    <mergeCell ref="A3:J3"/>
    <mergeCell ref="A1:H1"/>
    <mergeCell ref="C7:J7"/>
    <mergeCell ref="C8:F8"/>
    <mergeCell ref="H8:I8"/>
    <mergeCell ref="C4:G4"/>
    <mergeCell ref="A76:B76"/>
    <mergeCell ref="C76:H76"/>
    <mergeCell ref="A75:B75"/>
    <mergeCell ref="C75:H75"/>
    <mergeCell ref="A69:B69"/>
    <mergeCell ref="C69:H69"/>
    <mergeCell ref="A71:B71"/>
    <mergeCell ref="C71:H71"/>
    <mergeCell ref="A74:B74"/>
    <mergeCell ref="C74:H74"/>
    <mergeCell ref="C72:H72"/>
    <mergeCell ref="A70:B70"/>
    <mergeCell ref="C70:H70"/>
    <mergeCell ref="A73:B73"/>
    <mergeCell ref="C73:H73"/>
  </mergeCells>
  <pageMargins left="0.7" right="0.7" top="0.75" bottom="0.75" header="0.3" footer="0.3"/>
  <pageSetup scale="43" orientation="landscape"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zoomScale="90" zoomScaleNormal="90" workbookViewId="0">
      <selection activeCell="AJ52" sqref="AJ52"/>
    </sheetView>
  </sheetViews>
  <sheetFormatPr defaultColWidth="9.140625" defaultRowHeight="12.75" x14ac:dyDescent="0.2"/>
  <cols>
    <col min="1" max="1" width="9.85546875" style="294" customWidth="1"/>
    <col min="2" max="2" width="16.7109375" style="294" customWidth="1"/>
    <col min="3" max="3" width="17.140625" style="332" customWidth="1"/>
    <col min="4" max="4" width="16.5703125" style="294" customWidth="1"/>
    <col min="5" max="5" width="14.7109375" style="294" customWidth="1"/>
    <col min="6" max="6" width="21" style="294" customWidth="1"/>
    <col min="7" max="7" width="16.7109375" style="294" customWidth="1"/>
    <col min="8" max="8" width="14.85546875" style="294" customWidth="1"/>
    <col min="9" max="9" width="18.85546875" style="294" customWidth="1"/>
    <col min="10" max="10" width="9.140625" style="295"/>
    <col min="11" max="11" width="10.7109375" style="294" customWidth="1"/>
    <col min="12" max="12" width="9.42578125" style="294" bestFit="1" customWidth="1"/>
    <col min="13" max="16384" width="9.140625" style="294"/>
  </cols>
  <sheetData>
    <row r="1" spans="1:12" ht="15" x14ac:dyDescent="0.25">
      <c r="A1" s="410" t="s">
        <v>295</v>
      </c>
      <c r="B1" s="410"/>
      <c r="C1" s="410"/>
      <c r="D1" s="410"/>
      <c r="E1" s="411"/>
      <c r="F1" s="331"/>
      <c r="G1" s="331"/>
      <c r="H1" s="331"/>
      <c r="I1" s="331"/>
      <c r="J1" s="334"/>
    </row>
    <row r="2" spans="1:12" ht="15" x14ac:dyDescent="0.25">
      <c r="A2" s="412" t="s">
        <v>296</v>
      </c>
      <c r="B2" s="182"/>
      <c r="C2" s="182"/>
      <c r="D2" s="182"/>
      <c r="E2" s="179"/>
      <c r="F2" s="179"/>
      <c r="G2" s="179"/>
      <c r="H2" s="112"/>
      <c r="I2" s="370"/>
      <c r="J2" s="375"/>
    </row>
    <row r="3" spans="1:12" ht="15" x14ac:dyDescent="0.2">
      <c r="A3" s="475" t="s">
        <v>252</v>
      </c>
      <c r="B3" s="475"/>
      <c r="C3" s="475"/>
      <c r="D3" s="475"/>
      <c r="E3" s="475"/>
      <c r="F3" s="475"/>
      <c r="G3" s="475"/>
      <c r="H3" s="475"/>
      <c r="I3" s="475"/>
      <c r="J3" s="475"/>
    </row>
    <row r="4" spans="1:12" ht="15" x14ac:dyDescent="0.2">
      <c r="A4" s="696" t="s">
        <v>251</v>
      </c>
      <c r="B4" s="696"/>
      <c r="C4" s="693"/>
      <c r="D4" s="693"/>
      <c r="E4" s="693"/>
      <c r="F4" s="693"/>
      <c r="G4" s="693"/>
      <c r="H4" s="368"/>
      <c r="I4" s="368"/>
      <c r="J4" s="163"/>
    </row>
    <row r="5" spans="1:12" ht="15" x14ac:dyDescent="0.2">
      <c r="A5" s="697" t="s">
        <v>250</v>
      </c>
      <c r="B5" s="698"/>
      <c r="C5" s="374"/>
    </row>
    <row r="6" spans="1:12" ht="19.5" customHeight="1" x14ac:dyDescent="0.2">
      <c r="A6" s="366" t="s">
        <v>249</v>
      </c>
      <c r="C6" s="294"/>
      <c r="J6" s="333"/>
    </row>
    <row r="7" spans="1:12" ht="15" customHeight="1" x14ac:dyDescent="0.2">
      <c r="A7" s="373"/>
      <c r="C7" s="706" t="s">
        <v>248</v>
      </c>
      <c r="D7" s="707"/>
      <c r="E7" s="707"/>
      <c r="F7" s="708" t="s">
        <v>124</v>
      </c>
      <c r="G7" s="708"/>
      <c r="H7" s="708"/>
      <c r="I7" s="710" t="s">
        <v>240</v>
      </c>
      <c r="J7" s="333"/>
    </row>
    <row r="8" spans="1:12" ht="35.25" customHeight="1" x14ac:dyDescent="0.2">
      <c r="A8" s="10" t="s">
        <v>213</v>
      </c>
      <c r="B8" s="372" t="s">
        <v>211</v>
      </c>
      <c r="C8" s="65" t="s">
        <v>247</v>
      </c>
      <c r="D8" s="65" t="s">
        <v>246</v>
      </c>
      <c r="E8" s="15" t="s">
        <v>244</v>
      </c>
      <c r="F8" s="50"/>
      <c r="G8" s="50"/>
      <c r="H8" s="15" t="s">
        <v>243</v>
      </c>
      <c r="I8" s="710"/>
    </row>
    <row r="9" spans="1:12" x14ac:dyDescent="0.2">
      <c r="A9" s="119">
        <v>2016</v>
      </c>
      <c r="B9" s="207">
        <v>0</v>
      </c>
      <c r="C9" s="205">
        <f>'III.1 LCCA'!J14</f>
        <v>0</v>
      </c>
      <c r="D9" s="205">
        <v>0</v>
      </c>
      <c r="E9" s="205">
        <f t="shared" ref="E9:E40" si="0">SUM(C9:D9)</f>
        <v>0</v>
      </c>
      <c r="F9" s="205">
        <f>SUM('III.3 Benefits'!C6:G6)</f>
        <v>0</v>
      </c>
      <c r="G9" s="205">
        <f>'III.3 Benefits'!J6</f>
        <v>0</v>
      </c>
      <c r="H9" s="205">
        <f t="shared" ref="H9:H40" si="1">SUM(F9:G9)</f>
        <v>0</v>
      </c>
      <c r="I9" s="205">
        <f t="shared" ref="I9:I40" si="2">(H9-E9)</f>
        <v>0</v>
      </c>
    </row>
    <row r="10" spans="1:12" x14ac:dyDescent="0.2">
      <c r="A10" s="119">
        <f t="shared" ref="A10:A41" si="3">(A9+1)</f>
        <v>2017</v>
      </c>
      <c r="B10" s="207">
        <f t="shared" ref="B10:B41" si="4">(B9+1)</f>
        <v>1</v>
      </c>
      <c r="C10" s="205">
        <f>'III.1 LCCA'!K14</f>
        <v>0</v>
      </c>
      <c r="D10" s="205">
        <v>0</v>
      </c>
      <c r="E10" s="205">
        <f t="shared" si="0"/>
        <v>0</v>
      </c>
      <c r="F10" s="205">
        <f>SUM('III.3 Benefits'!C7:G7)</f>
        <v>0</v>
      </c>
      <c r="G10" s="205">
        <f>'III.3 Benefits'!J7</f>
        <v>0</v>
      </c>
      <c r="H10" s="205">
        <f t="shared" si="1"/>
        <v>0</v>
      </c>
      <c r="I10" s="205">
        <f t="shared" si="2"/>
        <v>0</v>
      </c>
    </row>
    <row r="11" spans="1:12" x14ac:dyDescent="0.2">
      <c r="A11" s="119">
        <f t="shared" si="3"/>
        <v>2018</v>
      </c>
      <c r="B11" s="207">
        <f t="shared" si="4"/>
        <v>2</v>
      </c>
      <c r="C11" s="205">
        <v>0</v>
      </c>
      <c r="D11" s="205">
        <f>'III.1 LCCA'!E31</f>
        <v>0</v>
      </c>
      <c r="E11" s="205">
        <f t="shared" si="0"/>
        <v>0</v>
      </c>
      <c r="F11" s="205" t="e">
        <f>F12*(0.994)</f>
        <v>#DIV/0!</v>
      </c>
      <c r="G11" s="205">
        <f>G12*(0.994)</f>
        <v>0</v>
      </c>
      <c r="H11" s="205" t="e">
        <f t="shared" si="1"/>
        <v>#DIV/0!</v>
      </c>
      <c r="I11" s="205" t="e">
        <f t="shared" si="2"/>
        <v>#DIV/0!</v>
      </c>
      <c r="J11" s="333"/>
    </row>
    <row r="12" spans="1:12" x14ac:dyDescent="0.2">
      <c r="A12" s="119">
        <f t="shared" si="3"/>
        <v>2019</v>
      </c>
      <c r="B12" s="207">
        <f t="shared" si="4"/>
        <v>3</v>
      </c>
      <c r="C12" s="205">
        <v>0</v>
      </c>
      <c r="D12" s="205">
        <f t="shared" ref="D12:D59" si="5">D11</f>
        <v>0</v>
      </c>
      <c r="E12" s="205">
        <f t="shared" si="0"/>
        <v>0</v>
      </c>
      <c r="F12" s="205" t="e">
        <f>SUM('III.3 Benefits'!C9:G9)*0.7965</f>
        <v>#DIV/0!</v>
      </c>
      <c r="G12" s="205">
        <f>'III.3 Benefits'!J9*0.7965</f>
        <v>0</v>
      </c>
      <c r="H12" s="205" t="e">
        <f t="shared" si="1"/>
        <v>#DIV/0!</v>
      </c>
      <c r="I12" s="205" t="e">
        <f t="shared" si="2"/>
        <v>#DIV/0!</v>
      </c>
      <c r="J12" s="333"/>
      <c r="L12" s="371"/>
    </row>
    <row r="13" spans="1:12" x14ac:dyDescent="0.2">
      <c r="A13" s="119">
        <f t="shared" si="3"/>
        <v>2020</v>
      </c>
      <c r="B13" s="207">
        <f t="shared" si="4"/>
        <v>4</v>
      </c>
      <c r="C13" s="205">
        <v>0</v>
      </c>
      <c r="D13" s="205">
        <f t="shared" si="5"/>
        <v>0</v>
      </c>
      <c r="E13" s="205">
        <f t="shared" si="0"/>
        <v>0</v>
      </c>
      <c r="F13" s="205" t="e">
        <f>SUM('III.3 Benefits'!C10:G10)*0.7965</f>
        <v>#DIV/0!</v>
      </c>
      <c r="G13" s="205">
        <f>'III.3 Benefits'!J10*0.7965</f>
        <v>0</v>
      </c>
      <c r="H13" s="205" t="e">
        <f t="shared" si="1"/>
        <v>#DIV/0!</v>
      </c>
      <c r="I13" s="205" t="e">
        <f t="shared" si="2"/>
        <v>#DIV/0!</v>
      </c>
      <c r="J13" s="333"/>
      <c r="L13" s="371"/>
    </row>
    <row r="14" spans="1:12" x14ac:dyDescent="0.2">
      <c r="A14" s="119">
        <f t="shared" si="3"/>
        <v>2021</v>
      </c>
      <c r="B14" s="207">
        <f t="shared" si="4"/>
        <v>5</v>
      </c>
      <c r="C14" s="205">
        <v>0</v>
      </c>
      <c r="D14" s="205">
        <f t="shared" si="5"/>
        <v>0</v>
      </c>
      <c r="E14" s="205">
        <f t="shared" si="0"/>
        <v>0</v>
      </c>
      <c r="F14" s="205" t="e">
        <f>SUM('III.3 Benefits'!C11:G11)*0.7965</f>
        <v>#DIV/0!</v>
      </c>
      <c r="G14" s="205">
        <f>'III.3 Benefits'!J11*0.7965</f>
        <v>0</v>
      </c>
      <c r="H14" s="205" t="e">
        <f t="shared" si="1"/>
        <v>#DIV/0!</v>
      </c>
      <c r="I14" s="205" t="e">
        <f t="shared" si="2"/>
        <v>#DIV/0!</v>
      </c>
      <c r="J14" s="333"/>
      <c r="L14" s="371"/>
    </row>
    <row r="15" spans="1:12" x14ac:dyDescent="0.2">
      <c r="A15" s="119">
        <f t="shared" si="3"/>
        <v>2022</v>
      </c>
      <c r="B15" s="207">
        <f t="shared" si="4"/>
        <v>6</v>
      </c>
      <c r="C15" s="205">
        <v>0</v>
      </c>
      <c r="D15" s="205">
        <f t="shared" si="5"/>
        <v>0</v>
      </c>
      <c r="E15" s="205">
        <f t="shared" si="0"/>
        <v>0</v>
      </c>
      <c r="F15" s="205" t="e">
        <f>SUM('III.3 Benefits'!C12:G12)*0.7965</f>
        <v>#DIV/0!</v>
      </c>
      <c r="G15" s="205">
        <f>'III.3 Benefits'!J12*0.7965</f>
        <v>0</v>
      </c>
      <c r="H15" s="205" t="e">
        <f t="shared" si="1"/>
        <v>#DIV/0!</v>
      </c>
      <c r="I15" s="205" t="e">
        <f t="shared" si="2"/>
        <v>#DIV/0!</v>
      </c>
      <c r="J15" s="333"/>
      <c r="L15" s="371"/>
    </row>
    <row r="16" spans="1:12" x14ac:dyDescent="0.2">
      <c r="A16" s="119">
        <f t="shared" si="3"/>
        <v>2023</v>
      </c>
      <c r="B16" s="207">
        <f t="shared" si="4"/>
        <v>7</v>
      </c>
      <c r="C16" s="205">
        <v>0</v>
      </c>
      <c r="D16" s="205">
        <f t="shared" si="5"/>
        <v>0</v>
      </c>
      <c r="E16" s="205">
        <f t="shared" si="0"/>
        <v>0</v>
      </c>
      <c r="F16" s="205" t="e">
        <f>SUM('III.3 Benefits'!C13:G13)*0.7965</f>
        <v>#DIV/0!</v>
      </c>
      <c r="G16" s="205">
        <f>'III.3 Benefits'!J13*0.7965</f>
        <v>0</v>
      </c>
      <c r="H16" s="205" t="e">
        <f t="shared" si="1"/>
        <v>#DIV/0!</v>
      </c>
      <c r="I16" s="205" t="e">
        <f t="shared" si="2"/>
        <v>#DIV/0!</v>
      </c>
      <c r="J16" s="333"/>
      <c r="L16" s="371"/>
    </row>
    <row r="17" spans="1:12" x14ac:dyDescent="0.2">
      <c r="A17" s="119">
        <f t="shared" si="3"/>
        <v>2024</v>
      </c>
      <c r="B17" s="207">
        <f t="shared" si="4"/>
        <v>8</v>
      </c>
      <c r="C17" s="205">
        <v>0</v>
      </c>
      <c r="D17" s="205">
        <f t="shared" si="5"/>
        <v>0</v>
      </c>
      <c r="E17" s="205">
        <f t="shared" si="0"/>
        <v>0</v>
      </c>
      <c r="F17" s="205" t="e">
        <f>SUM('III.3 Benefits'!C14:G14)*0.7965</f>
        <v>#DIV/0!</v>
      </c>
      <c r="G17" s="205">
        <f>'III.3 Benefits'!J14*0.7965</f>
        <v>0</v>
      </c>
      <c r="H17" s="205" t="e">
        <f t="shared" si="1"/>
        <v>#DIV/0!</v>
      </c>
      <c r="I17" s="205" t="e">
        <f t="shared" si="2"/>
        <v>#DIV/0!</v>
      </c>
      <c r="J17" s="333"/>
      <c r="L17" s="371"/>
    </row>
    <row r="18" spans="1:12" x14ac:dyDescent="0.2">
      <c r="A18" s="119">
        <f t="shared" si="3"/>
        <v>2025</v>
      </c>
      <c r="B18" s="207">
        <f t="shared" si="4"/>
        <v>9</v>
      </c>
      <c r="C18" s="205">
        <v>0</v>
      </c>
      <c r="D18" s="205">
        <f t="shared" si="5"/>
        <v>0</v>
      </c>
      <c r="E18" s="205">
        <f t="shared" si="0"/>
        <v>0</v>
      </c>
      <c r="F18" s="205" t="e">
        <f>SUM('III.3 Benefits'!C15:G15)*0.7965</f>
        <v>#DIV/0!</v>
      </c>
      <c r="G18" s="205">
        <f>'III.3 Benefits'!J15*0.7965</f>
        <v>0</v>
      </c>
      <c r="H18" s="205" t="e">
        <f t="shared" si="1"/>
        <v>#DIV/0!</v>
      </c>
      <c r="I18" s="205" t="e">
        <f t="shared" si="2"/>
        <v>#DIV/0!</v>
      </c>
      <c r="J18" s="333"/>
    </row>
    <row r="19" spans="1:12" x14ac:dyDescent="0.2">
      <c r="A19" s="119">
        <f t="shared" si="3"/>
        <v>2026</v>
      </c>
      <c r="B19" s="207">
        <f t="shared" si="4"/>
        <v>10</v>
      </c>
      <c r="C19" s="205">
        <v>0</v>
      </c>
      <c r="D19" s="205">
        <f t="shared" si="5"/>
        <v>0</v>
      </c>
      <c r="E19" s="205">
        <f t="shared" si="0"/>
        <v>0</v>
      </c>
      <c r="F19" s="205" t="e">
        <f>SUM('III.3 Benefits'!C16:G16)*0.7965</f>
        <v>#DIV/0!</v>
      </c>
      <c r="G19" s="205">
        <f>'III.3 Benefits'!J16*0.7965</f>
        <v>0</v>
      </c>
      <c r="H19" s="205" t="e">
        <f t="shared" si="1"/>
        <v>#DIV/0!</v>
      </c>
      <c r="I19" s="205" t="e">
        <f t="shared" si="2"/>
        <v>#DIV/0!</v>
      </c>
      <c r="J19" s="333"/>
    </row>
    <row r="20" spans="1:12" x14ac:dyDescent="0.2">
      <c r="A20" s="119">
        <f t="shared" si="3"/>
        <v>2027</v>
      </c>
      <c r="B20" s="207">
        <f t="shared" si="4"/>
        <v>11</v>
      </c>
      <c r="C20" s="205">
        <v>0</v>
      </c>
      <c r="D20" s="205">
        <f t="shared" si="5"/>
        <v>0</v>
      </c>
      <c r="E20" s="205">
        <f t="shared" si="0"/>
        <v>0</v>
      </c>
      <c r="F20" s="205" t="e">
        <f>SUM('III.3 Benefits'!C17:G17)*0.7965</f>
        <v>#DIV/0!</v>
      </c>
      <c r="G20" s="205">
        <f>'III.3 Benefits'!J17*0.7965</f>
        <v>0</v>
      </c>
      <c r="H20" s="205" t="e">
        <f t="shared" si="1"/>
        <v>#DIV/0!</v>
      </c>
      <c r="I20" s="205" t="e">
        <f t="shared" si="2"/>
        <v>#DIV/0!</v>
      </c>
      <c r="J20" s="333"/>
    </row>
    <row r="21" spans="1:12" x14ac:dyDescent="0.2">
      <c r="A21" s="119">
        <f t="shared" si="3"/>
        <v>2028</v>
      </c>
      <c r="B21" s="207">
        <f t="shared" si="4"/>
        <v>12</v>
      </c>
      <c r="C21" s="205">
        <v>0</v>
      </c>
      <c r="D21" s="205">
        <f t="shared" si="5"/>
        <v>0</v>
      </c>
      <c r="E21" s="205">
        <f t="shared" si="0"/>
        <v>0</v>
      </c>
      <c r="F21" s="205" t="e">
        <f>SUM('III.3 Benefits'!C18:G18)*0.7965</f>
        <v>#DIV/0!</v>
      </c>
      <c r="G21" s="205">
        <f>'III.3 Benefits'!J18*0.7965</f>
        <v>0</v>
      </c>
      <c r="H21" s="205" t="e">
        <f t="shared" si="1"/>
        <v>#DIV/0!</v>
      </c>
      <c r="I21" s="205" t="e">
        <f t="shared" si="2"/>
        <v>#DIV/0!</v>
      </c>
      <c r="J21" s="333"/>
    </row>
    <row r="22" spans="1:12" x14ac:dyDescent="0.2">
      <c r="A22" s="119">
        <f t="shared" si="3"/>
        <v>2029</v>
      </c>
      <c r="B22" s="207">
        <f t="shared" si="4"/>
        <v>13</v>
      </c>
      <c r="C22" s="205">
        <v>0</v>
      </c>
      <c r="D22" s="205">
        <f t="shared" si="5"/>
        <v>0</v>
      </c>
      <c r="E22" s="205">
        <f t="shared" si="0"/>
        <v>0</v>
      </c>
      <c r="F22" s="205" t="e">
        <f>SUM('III.3 Benefits'!C19:G19)*0.7965</f>
        <v>#DIV/0!</v>
      </c>
      <c r="G22" s="205">
        <f>'III.3 Benefits'!J19*0.7965</f>
        <v>0</v>
      </c>
      <c r="H22" s="205" t="e">
        <f t="shared" si="1"/>
        <v>#DIV/0!</v>
      </c>
      <c r="I22" s="205" t="e">
        <f t="shared" si="2"/>
        <v>#DIV/0!</v>
      </c>
      <c r="J22" s="333"/>
    </row>
    <row r="23" spans="1:12" x14ac:dyDescent="0.2">
      <c r="A23" s="119">
        <f t="shared" si="3"/>
        <v>2030</v>
      </c>
      <c r="B23" s="207">
        <f t="shared" si="4"/>
        <v>14</v>
      </c>
      <c r="C23" s="205">
        <v>0</v>
      </c>
      <c r="D23" s="205">
        <f t="shared" si="5"/>
        <v>0</v>
      </c>
      <c r="E23" s="205">
        <f t="shared" si="0"/>
        <v>0</v>
      </c>
      <c r="F23" s="205" t="e">
        <f>SUM('III.3 Benefits'!C20:G20)*0.7965</f>
        <v>#DIV/0!</v>
      </c>
      <c r="G23" s="205">
        <f>'III.3 Benefits'!J20*0.7965</f>
        <v>0</v>
      </c>
      <c r="H23" s="205" t="e">
        <f t="shared" si="1"/>
        <v>#DIV/0!</v>
      </c>
      <c r="I23" s="205" t="e">
        <f t="shared" si="2"/>
        <v>#DIV/0!</v>
      </c>
      <c r="J23" s="333"/>
    </row>
    <row r="24" spans="1:12" x14ac:dyDescent="0.2">
      <c r="A24" s="119">
        <f t="shared" si="3"/>
        <v>2031</v>
      </c>
      <c r="B24" s="207">
        <f t="shared" si="4"/>
        <v>15</v>
      </c>
      <c r="C24" s="205">
        <v>0</v>
      </c>
      <c r="D24" s="205">
        <f t="shared" si="5"/>
        <v>0</v>
      </c>
      <c r="E24" s="205">
        <f t="shared" si="0"/>
        <v>0</v>
      </c>
      <c r="F24" s="205" t="e">
        <f>SUM('III.3 Benefits'!C21:G21)*0.7965</f>
        <v>#DIV/0!</v>
      </c>
      <c r="G24" s="205">
        <f>'III.3 Benefits'!J21*0.7965</f>
        <v>0</v>
      </c>
      <c r="H24" s="205" t="e">
        <f t="shared" si="1"/>
        <v>#DIV/0!</v>
      </c>
      <c r="I24" s="205" t="e">
        <f t="shared" si="2"/>
        <v>#DIV/0!</v>
      </c>
      <c r="J24" s="333"/>
    </row>
    <row r="25" spans="1:12" x14ac:dyDescent="0.2">
      <c r="A25" s="119">
        <f t="shared" si="3"/>
        <v>2032</v>
      </c>
      <c r="B25" s="207">
        <f t="shared" si="4"/>
        <v>16</v>
      </c>
      <c r="C25" s="205">
        <v>0</v>
      </c>
      <c r="D25" s="205">
        <f t="shared" si="5"/>
        <v>0</v>
      </c>
      <c r="E25" s="205">
        <f t="shared" si="0"/>
        <v>0</v>
      </c>
      <c r="F25" s="205" t="e">
        <f>SUM('III.3 Benefits'!C22:G22)*0.7965</f>
        <v>#DIV/0!</v>
      </c>
      <c r="G25" s="205">
        <f>'III.3 Benefits'!J22*0.7965</f>
        <v>0</v>
      </c>
      <c r="H25" s="205" t="e">
        <f t="shared" si="1"/>
        <v>#DIV/0!</v>
      </c>
      <c r="I25" s="205" t="e">
        <f t="shared" si="2"/>
        <v>#DIV/0!</v>
      </c>
      <c r="J25" s="333"/>
    </row>
    <row r="26" spans="1:12" x14ac:dyDescent="0.2">
      <c r="A26" s="119">
        <f t="shared" si="3"/>
        <v>2033</v>
      </c>
      <c r="B26" s="207">
        <f t="shared" si="4"/>
        <v>17</v>
      </c>
      <c r="C26" s="205">
        <v>0</v>
      </c>
      <c r="D26" s="205">
        <f t="shared" si="5"/>
        <v>0</v>
      </c>
      <c r="E26" s="205">
        <f t="shared" si="0"/>
        <v>0</v>
      </c>
      <c r="F26" s="205" t="e">
        <f>SUM('III.3 Benefits'!C23:G23)*0.7965</f>
        <v>#DIV/0!</v>
      </c>
      <c r="G26" s="205">
        <f>'III.3 Benefits'!J23*0.7965</f>
        <v>0</v>
      </c>
      <c r="H26" s="205" t="e">
        <f t="shared" si="1"/>
        <v>#DIV/0!</v>
      </c>
      <c r="I26" s="205" t="e">
        <f t="shared" si="2"/>
        <v>#DIV/0!</v>
      </c>
      <c r="J26" s="333"/>
    </row>
    <row r="27" spans="1:12" x14ac:dyDescent="0.2">
      <c r="A27" s="119">
        <f t="shared" si="3"/>
        <v>2034</v>
      </c>
      <c r="B27" s="207">
        <f t="shared" si="4"/>
        <v>18</v>
      </c>
      <c r="C27" s="205">
        <v>0</v>
      </c>
      <c r="D27" s="205">
        <f t="shared" si="5"/>
        <v>0</v>
      </c>
      <c r="E27" s="205">
        <f t="shared" si="0"/>
        <v>0</v>
      </c>
      <c r="F27" s="205" t="e">
        <f>SUM('III.3 Benefits'!C24:G24)*0.7965</f>
        <v>#DIV/0!</v>
      </c>
      <c r="G27" s="205">
        <f>'III.3 Benefits'!J24*0.7965</f>
        <v>0</v>
      </c>
      <c r="H27" s="205" t="e">
        <f t="shared" si="1"/>
        <v>#DIV/0!</v>
      </c>
      <c r="I27" s="205" t="e">
        <f t="shared" si="2"/>
        <v>#DIV/0!</v>
      </c>
      <c r="J27" s="333"/>
    </row>
    <row r="28" spans="1:12" x14ac:dyDescent="0.2">
      <c r="A28" s="119">
        <f t="shared" si="3"/>
        <v>2035</v>
      </c>
      <c r="B28" s="207">
        <f t="shared" si="4"/>
        <v>19</v>
      </c>
      <c r="C28" s="205">
        <v>0</v>
      </c>
      <c r="D28" s="205">
        <f t="shared" si="5"/>
        <v>0</v>
      </c>
      <c r="E28" s="205">
        <f t="shared" si="0"/>
        <v>0</v>
      </c>
      <c r="F28" s="205" t="e">
        <f>SUM('III.3 Benefits'!C25:G25)*0.7965</f>
        <v>#DIV/0!</v>
      </c>
      <c r="G28" s="205">
        <f>'III.3 Benefits'!J25*0.7965</f>
        <v>0</v>
      </c>
      <c r="H28" s="205" t="e">
        <f t="shared" si="1"/>
        <v>#DIV/0!</v>
      </c>
      <c r="I28" s="205" t="e">
        <f t="shared" si="2"/>
        <v>#DIV/0!</v>
      </c>
      <c r="J28" s="333"/>
    </row>
    <row r="29" spans="1:12" x14ac:dyDescent="0.2">
      <c r="A29" s="119">
        <f t="shared" si="3"/>
        <v>2036</v>
      </c>
      <c r="B29" s="207">
        <f t="shared" si="4"/>
        <v>20</v>
      </c>
      <c r="C29" s="205">
        <v>0</v>
      </c>
      <c r="D29" s="205">
        <f t="shared" si="5"/>
        <v>0</v>
      </c>
      <c r="E29" s="205">
        <f t="shared" si="0"/>
        <v>0</v>
      </c>
      <c r="F29" s="205" t="e">
        <f>SUM('III.3 Benefits'!C26:G26)*0.7965</f>
        <v>#DIV/0!</v>
      </c>
      <c r="G29" s="205">
        <f>'III.3 Benefits'!J26*0.7965</f>
        <v>0</v>
      </c>
      <c r="H29" s="205" t="e">
        <f t="shared" si="1"/>
        <v>#DIV/0!</v>
      </c>
      <c r="I29" s="205" t="e">
        <f t="shared" si="2"/>
        <v>#DIV/0!</v>
      </c>
      <c r="J29" s="333"/>
    </row>
    <row r="30" spans="1:12" x14ac:dyDescent="0.2">
      <c r="A30" s="119">
        <f t="shared" si="3"/>
        <v>2037</v>
      </c>
      <c r="B30" s="207">
        <f t="shared" si="4"/>
        <v>21</v>
      </c>
      <c r="C30" s="205">
        <v>0</v>
      </c>
      <c r="D30" s="205">
        <f t="shared" si="5"/>
        <v>0</v>
      </c>
      <c r="E30" s="205">
        <f t="shared" si="0"/>
        <v>0</v>
      </c>
      <c r="F30" s="205" t="e">
        <f>SUM('III.3 Benefits'!C27:G27)*0.7965</f>
        <v>#DIV/0!</v>
      </c>
      <c r="G30" s="205">
        <f>'III.3 Benefits'!J27*0.7965</f>
        <v>0</v>
      </c>
      <c r="H30" s="205" t="e">
        <f t="shared" si="1"/>
        <v>#DIV/0!</v>
      </c>
      <c r="I30" s="205" t="e">
        <f t="shared" si="2"/>
        <v>#DIV/0!</v>
      </c>
      <c r="J30" s="333"/>
    </row>
    <row r="31" spans="1:12" x14ac:dyDescent="0.2">
      <c r="A31" s="119">
        <f t="shared" si="3"/>
        <v>2038</v>
      </c>
      <c r="B31" s="207">
        <f t="shared" si="4"/>
        <v>22</v>
      </c>
      <c r="C31" s="205">
        <v>0</v>
      </c>
      <c r="D31" s="205">
        <f t="shared" si="5"/>
        <v>0</v>
      </c>
      <c r="E31" s="205">
        <f t="shared" si="0"/>
        <v>0</v>
      </c>
      <c r="F31" s="205" t="e">
        <f>SUM('III.3 Benefits'!C28:G28)*0.7965</f>
        <v>#DIV/0!</v>
      </c>
      <c r="G31" s="205">
        <f>'III.3 Benefits'!J28*0.7965</f>
        <v>0</v>
      </c>
      <c r="H31" s="205" t="e">
        <f t="shared" si="1"/>
        <v>#DIV/0!</v>
      </c>
      <c r="I31" s="205" t="e">
        <f t="shared" si="2"/>
        <v>#DIV/0!</v>
      </c>
      <c r="J31" s="333"/>
    </row>
    <row r="32" spans="1:12" x14ac:dyDescent="0.2">
      <c r="A32" s="119">
        <f t="shared" si="3"/>
        <v>2039</v>
      </c>
      <c r="B32" s="207">
        <f t="shared" si="4"/>
        <v>23</v>
      </c>
      <c r="C32" s="205">
        <v>0</v>
      </c>
      <c r="D32" s="205">
        <f t="shared" si="5"/>
        <v>0</v>
      </c>
      <c r="E32" s="205">
        <f t="shared" si="0"/>
        <v>0</v>
      </c>
      <c r="F32" s="205" t="e">
        <f>SUM('III.3 Benefits'!C29:G29)*0.7965</f>
        <v>#DIV/0!</v>
      </c>
      <c r="G32" s="205">
        <f>'III.3 Benefits'!J29*0.7965</f>
        <v>0</v>
      </c>
      <c r="H32" s="205" t="e">
        <f t="shared" si="1"/>
        <v>#DIV/0!</v>
      </c>
      <c r="I32" s="205" t="e">
        <f t="shared" si="2"/>
        <v>#DIV/0!</v>
      </c>
      <c r="J32" s="333"/>
    </row>
    <row r="33" spans="1:10" x14ac:dyDescent="0.2">
      <c r="A33" s="119">
        <f t="shared" si="3"/>
        <v>2040</v>
      </c>
      <c r="B33" s="207">
        <f t="shared" si="4"/>
        <v>24</v>
      </c>
      <c r="C33" s="205">
        <v>0</v>
      </c>
      <c r="D33" s="205">
        <f t="shared" si="5"/>
        <v>0</v>
      </c>
      <c r="E33" s="205">
        <f t="shared" si="0"/>
        <v>0</v>
      </c>
      <c r="F33" s="205" t="e">
        <f>SUM('III.3 Benefits'!C30:G30)*0.7965</f>
        <v>#DIV/0!</v>
      </c>
      <c r="G33" s="205">
        <f>'III.3 Benefits'!J30*0.7965</f>
        <v>0</v>
      </c>
      <c r="H33" s="205" t="e">
        <f t="shared" si="1"/>
        <v>#DIV/0!</v>
      </c>
      <c r="I33" s="205" t="e">
        <f t="shared" si="2"/>
        <v>#DIV/0!</v>
      </c>
      <c r="J33" s="333"/>
    </row>
    <row r="34" spans="1:10" x14ac:dyDescent="0.2">
      <c r="A34" s="119">
        <f t="shared" si="3"/>
        <v>2041</v>
      </c>
      <c r="B34" s="207">
        <f t="shared" si="4"/>
        <v>25</v>
      </c>
      <c r="C34" s="205">
        <v>0</v>
      </c>
      <c r="D34" s="205">
        <f t="shared" si="5"/>
        <v>0</v>
      </c>
      <c r="E34" s="205">
        <f t="shared" si="0"/>
        <v>0</v>
      </c>
      <c r="F34" s="205" t="e">
        <f>SUM('III.3 Benefits'!C31:G31)*0.7965</f>
        <v>#DIV/0!</v>
      </c>
      <c r="G34" s="205">
        <f>'III.3 Benefits'!J31*0.7965</f>
        <v>0</v>
      </c>
      <c r="H34" s="205" t="e">
        <f t="shared" si="1"/>
        <v>#DIV/0!</v>
      </c>
      <c r="I34" s="205" t="e">
        <f t="shared" si="2"/>
        <v>#DIV/0!</v>
      </c>
      <c r="J34" s="333"/>
    </row>
    <row r="35" spans="1:10" x14ac:dyDescent="0.2">
      <c r="A35" s="119">
        <f t="shared" si="3"/>
        <v>2042</v>
      </c>
      <c r="B35" s="207">
        <f t="shared" si="4"/>
        <v>26</v>
      </c>
      <c r="C35" s="205">
        <v>0</v>
      </c>
      <c r="D35" s="205">
        <f t="shared" si="5"/>
        <v>0</v>
      </c>
      <c r="E35" s="205">
        <f t="shared" si="0"/>
        <v>0</v>
      </c>
      <c r="F35" s="205" t="e">
        <f>SUM('III.3 Benefits'!C32:G32)*0.7965</f>
        <v>#DIV/0!</v>
      </c>
      <c r="G35" s="205">
        <f>'III.3 Benefits'!J32*0.7965</f>
        <v>0</v>
      </c>
      <c r="H35" s="205" t="e">
        <f t="shared" si="1"/>
        <v>#DIV/0!</v>
      </c>
      <c r="I35" s="205" t="e">
        <f t="shared" si="2"/>
        <v>#DIV/0!</v>
      </c>
      <c r="J35" s="333"/>
    </row>
    <row r="36" spans="1:10" x14ac:dyDescent="0.2">
      <c r="A36" s="119">
        <f t="shared" si="3"/>
        <v>2043</v>
      </c>
      <c r="B36" s="207">
        <f t="shared" si="4"/>
        <v>27</v>
      </c>
      <c r="C36" s="205">
        <v>0</v>
      </c>
      <c r="D36" s="205">
        <f t="shared" si="5"/>
        <v>0</v>
      </c>
      <c r="E36" s="205">
        <f t="shared" si="0"/>
        <v>0</v>
      </c>
      <c r="F36" s="205" t="e">
        <f>SUM('III.3 Benefits'!C33:G33)*0.7965</f>
        <v>#DIV/0!</v>
      </c>
      <c r="G36" s="205">
        <f>'III.3 Benefits'!J33*0.7965</f>
        <v>0</v>
      </c>
      <c r="H36" s="205" t="e">
        <f t="shared" si="1"/>
        <v>#DIV/0!</v>
      </c>
      <c r="I36" s="205" t="e">
        <f t="shared" si="2"/>
        <v>#DIV/0!</v>
      </c>
      <c r="J36" s="333"/>
    </row>
    <row r="37" spans="1:10" x14ac:dyDescent="0.2">
      <c r="A37" s="119">
        <f t="shared" si="3"/>
        <v>2044</v>
      </c>
      <c r="B37" s="207">
        <f t="shared" si="4"/>
        <v>28</v>
      </c>
      <c r="C37" s="205">
        <v>0</v>
      </c>
      <c r="D37" s="205">
        <f t="shared" si="5"/>
        <v>0</v>
      </c>
      <c r="E37" s="205">
        <f t="shared" si="0"/>
        <v>0</v>
      </c>
      <c r="F37" s="205" t="e">
        <f>SUM('III.3 Benefits'!C34:G34)*0.7965</f>
        <v>#DIV/0!</v>
      </c>
      <c r="G37" s="205">
        <f>'III.3 Benefits'!J34*0.7965</f>
        <v>0</v>
      </c>
      <c r="H37" s="205" t="e">
        <f t="shared" si="1"/>
        <v>#DIV/0!</v>
      </c>
      <c r="I37" s="205" t="e">
        <f t="shared" si="2"/>
        <v>#DIV/0!</v>
      </c>
      <c r="J37" s="333"/>
    </row>
    <row r="38" spans="1:10" x14ac:dyDescent="0.2">
      <c r="A38" s="119">
        <f t="shared" si="3"/>
        <v>2045</v>
      </c>
      <c r="B38" s="207">
        <f t="shared" si="4"/>
        <v>29</v>
      </c>
      <c r="C38" s="205">
        <v>0</v>
      </c>
      <c r="D38" s="205">
        <f t="shared" si="5"/>
        <v>0</v>
      </c>
      <c r="E38" s="205">
        <f t="shared" si="0"/>
        <v>0</v>
      </c>
      <c r="F38" s="205" t="e">
        <f>SUM('III.3 Benefits'!C35:G35)*0.7965</f>
        <v>#DIV/0!</v>
      </c>
      <c r="G38" s="205">
        <f>'III.3 Benefits'!J35*0.7965</f>
        <v>0</v>
      </c>
      <c r="H38" s="205" t="e">
        <f t="shared" si="1"/>
        <v>#DIV/0!</v>
      </c>
      <c r="I38" s="205" t="e">
        <f t="shared" si="2"/>
        <v>#DIV/0!</v>
      </c>
      <c r="J38" s="333"/>
    </row>
    <row r="39" spans="1:10" x14ac:dyDescent="0.2">
      <c r="A39" s="119">
        <f t="shared" si="3"/>
        <v>2046</v>
      </c>
      <c r="B39" s="207">
        <f t="shared" si="4"/>
        <v>30</v>
      </c>
      <c r="C39" s="205">
        <v>0</v>
      </c>
      <c r="D39" s="205">
        <f t="shared" si="5"/>
        <v>0</v>
      </c>
      <c r="E39" s="205">
        <f t="shared" si="0"/>
        <v>0</v>
      </c>
      <c r="F39" s="205" t="e">
        <f>SUM('III.3 Benefits'!C36:G36)*0.7965</f>
        <v>#DIV/0!</v>
      </c>
      <c r="G39" s="205">
        <f>'III.3 Benefits'!J36*0.7965</f>
        <v>0</v>
      </c>
      <c r="H39" s="205" t="e">
        <f t="shared" si="1"/>
        <v>#DIV/0!</v>
      </c>
      <c r="I39" s="205" t="e">
        <f t="shared" si="2"/>
        <v>#DIV/0!</v>
      </c>
      <c r="J39" s="333"/>
    </row>
    <row r="40" spans="1:10" x14ac:dyDescent="0.2">
      <c r="A40" s="119">
        <f t="shared" si="3"/>
        <v>2047</v>
      </c>
      <c r="B40" s="207">
        <f t="shared" si="4"/>
        <v>31</v>
      </c>
      <c r="C40" s="205">
        <v>0</v>
      </c>
      <c r="D40" s="205">
        <f t="shared" si="5"/>
        <v>0</v>
      </c>
      <c r="E40" s="205">
        <f t="shared" si="0"/>
        <v>0</v>
      </c>
      <c r="F40" s="205" t="e">
        <f>SUM('III.3 Benefits'!C37:G37)*0.7965</f>
        <v>#DIV/0!</v>
      </c>
      <c r="G40" s="205">
        <f>'III.3 Benefits'!J37*0.7965</f>
        <v>0</v>
      </c>
      <c r="H40" s="205" t="e">
        <f t="shared" si="1"/>
        <v>#DIV/0!</v>
      </c>
      <c r="I40" s="205" t="e">
        <f t="shared" si="2"/>
        <v>#DIV/0!</v>
      </c>
      <c r="J40" s="333"/>
    </row>
    <row r="41" spans="1:10" x14ac:dyDescent="0.2">
      <c r="A41" s="119">
        <f t="shared" si="3"/>
        <v>2048</v>
      </c>
      <c r="B41" s="207">
        <f t="shared" si="4"/>
        <v>32</v>
      </c>
      <c r="C41" s="205">
        <v>0</v>
      </c>
      <c r="D41" s="205">
        <f t="shared" si="5"/>
        <v>0</v>
      </c>
      <c r="E41" s="205">
        <f t="shared" ref="E41:E59" si="6">SUM(C41:D41)</f>
        <v>0</v>
      </c>
      <c r="F41" s="205" t="e">
        <f>SUM('III.3 Benefits'!C38:G38)*0.7965</f>
        <v>#DIV/0!</v>
      </c>
      <c r="G41" s="205">
        <f>'III.3 Benefits'!J38*0.7965</f>
        <v>0</v>
      </c>
      <c r="H41" s="205" t="e">
        <f t="shared" ref="H41:H59" si="7">SUM(F41:G41)</f>
        <v>#DIV/0!</v>
      </c>
      <c r="I41" s="205" t="e">
        <f t="shared" ref="I41:I59" si="8">(H41-E41)</f>
        <v>#DIV/0!</v>
      </c>
      <c r="J41" s="333"/>
    </row>
    <row r="42" spans="1:10" x14ac:dyDescent="0.2">
      <c r="A42" s="119">
        <f t="shared" ref="A42:A59" si="9">(A41+1)</f>
        <v>2049</v>
      </c>
      <c r="B42" s="207">
        <f t="shared" ref="B42:B59" si="10">(B41+1)</f>
        <v>33</v>
      </c>
      <c r="C42" s="205">
        <v>0</v>
      </c>
      <c r="D42" s="205">
        <f t="shared" si="5"/>
        <v>0</v>
      </c>
      <c r="E42" s="205">
        <f t="shared" si="6"/>
        <v>0</v>
      </c>
      <c r="F42" s="205" t="e">
        <f>SUM('III.3 Benefits'!C39:G39)*0.7965</f>
        <v>#DIV/0!</v>
      </c>
      <c r="G42" s="205">
        <f>'III.3 Benefits'!J39*0.7965</f>
        <v>0</v>
      </c>
      <c r="H42" s="205" t="e">
        <f t="shared" si="7"/>
        <v>#DIV/0!</v>
      </c>
      <c r="I42" s="205" t="e">
        <f t="shared" si="8"/>
        <v>#DIV/0!</v>
      </c>
      <c r="J42" s="333"/>
    </row>
    <row r="43" spans="1:10" x14ac:dyDescent="0.2">
      <c r="A43" s="119">
        <f t="shared" si="9"/>
        <v>2050</v>
      </c>
      <c r="B43" s="207">
        <f t="shared" si="10"/>
        <v>34</v>
      </c>
      <c r="C43" s="205">
        <v>0</v>
      </c>
      <c r="D43" s="205">
        <f t="shared" si="5"/>
        <v>0</v>
      </c>
      <c r="E43" s="205">
        <f t="shared" si="6"/>
        <v>0</v>
      </c>
      <c r="F43" s="205" t="e">
        <f>SUM('III.3 Benefits'!C40:G40)*0.7965</f>
        <v>#DIV/0!</v>
      </c>
      <c r="G43" s="205">
        <f>'III.3 Benefits'!J40*0.7965</f>
        <v>0</v>
      </c>
      <c r="H43" s="205" t="e">
        <f t="shared" si="7"/>
        <v>#DIV/0!</v>
      </c>
      <c r="I43" s="205" t="e">
        <f t="shared" si="8"/>
        <v>#DIV/0!</v>
      </c>
      <c r="J43" s="333"/>
    </row>
    <row r="44" spans="1:10" x14ac:dyDescent="0.2">
      <c r="A44" s="119">
        <f t="shared" si="9"/>
        <v>2051</v>
      </c>
      <c r="B44" s="207">
        <f t="shared" si="10"/>
        <v>35</v>
      </c>
      <c r="C44" s="205">
        <v>0</v>
      </c>
      <c r="D44" s="205">
        <f t="shared" si="5"/>
        <v>0</v>
      </c>
      <c r="E44" s="205">
        <f t="shared" si="6"/>
        <v>0</v>
      </c>
      <c r="F44" s="205" t="e">
        <f>SUM('III.3 Benefits'!C41:G41)*0.7965</f>
        <v>#DIV/0!</v>
      </c>
      <c r="G44" s="205">
        <f>'III.3 Benefits'!J41*0.7965</f>
        <v>0</v>
      </c>
      <c r="H44" s="205" t="e">
        <f t="shared" si="7"/>
        <v>#DIV/0!</v>
      </c>
      <c r="I44" s="205" t="e">
        <f t="shared" si="8"/>
        <v>#DIV/0!</v>
      </c>
      <c r="J44" s="333"/>
    </row>
    <row r="45" spans="1:10" x14ac:dyDescent="0.2">
      <c r="A45" s="119">
        <f t="shared" si="9"/>
        <v>2052</v>
      </c>
      <c r="B45" s="207">
        <f t="shared" si="10"/>
        <v>36</v>
      </c>
      <c r="C45" s="205">
        <v>0</v>
      </c>
      <c r="D45" s="205">
        <f t="shared" si="5"/>
        <v>0</v>
      </c>
      <c r="E45" s="205">
        <f t="shared" si="6"/>
        <v>0</v>
      </c>
      <c r="F45" s="205" t="e">
        <f>SUM('III.3 Benefits'!C42:G42)*0.7965</f>
        <v>#DIV/0!</v>
      </c>
      <c r="G45" s="205">
        <f>'III.3 Benefits'!J42*0.7965</f>
        <v>0</v>
      </c>
      <c r="H45" s="205" t="e">
        <f t="shared" si="7"/>
        <v>#DIV/0!</v>
      </c>
      <c r="I45" s="205" t="e">
        <f t="shared" si="8"/>
        <v>#DIV/0!</v>
      </c>
      <c r="J45" s="333"/>
    </row>
    <row r="46" spans="1:10" x14ac:dyDescent="0.2">
      <c r="A46" s="119">
        <f t="shared" si="9"/>
        <v>2053</v>
      </c>
      <c r="B46" s="207">
        <f t="shared" si="10"/>
        <v>37</v>
      </c>
      <c r="C46" s="205">
        <v>0</v>
      </c>
      <c r="D46" s="205">
        <f t="shared" si="5"/>
        <v>0</v>
      </c>
      <c r="E46" s="205">
        <f t="shared" si="6"/>
        <v>0</v>
      </c>
      <c r="F46" s="205" t="e">
        <f>SUM('III.3 Benefits'!C43:G43)*0.7965</f>
        <v>#DIV/0!</v>
      </c>
      <c r="G46" s="205">
        <f>'III.3 Benefits'!J43*0.7965</f>
        <v>0</v>
      </c>
      <c r="H46" s="205" t="e">
        <f t="shared" si="7"/>
        <v>#DIV/0!</v>
      </c>
      <c r="I46" s="205" t="e">
        <f t="shared" si="8"/>
        <v>#DIV/0!</v>
      </c>
      <c r="J46" s="333"/>
    </row>
    <row r="47" spans="1:10" x14ac:dyDescent="0.2">
      <c r="A47" s="119">
        <f t="shared" si="9"/>
        <v>2054</v>
      </c>
      <c r="B47" s="207">
        <f t="shared" si="10"/>
        <v>38</v>
      </c>
      <c r="C47" s="205">
        <v>0</v>
      </c>
      <c r="D47" s="205">
        <f t="shared" si="5"/>
        <v>0</v>
      </c>
      <c r="E47" s="205">
        <f t="shared" si="6"/>
        <v>0</v>
      </c>
      <c r="F47" s="205" t="e">
        <f>SUM('III.3 Benefits'!C44:G44)*0.7965</f>
        <v>#DIV/0!</v>
      </c>
      <c r="G47" s="205">
        <f>'III.3 Benefits'!J44*0.7965</f>
        <v>0</v>
      </c>
      <c r="H47" s="205" t="e">
        <f t="shared" si="7"/>
        <v>#DIV/0!</v>
      </c>
      <c r="I47" s="205" t="e">
        <f t="shared" si="8"/>
        <v>#DIV/0!</v>
      </c>
      <c r="J47" s="333"/>
    </row>
    <row r="48" spans="1:10" x14ac:dyDescent="0.2">
      <c r="A48" s="119">
        <f t="shared" si="9"/>
        <v>2055</v>
      </c>
      <c r="B48" s="207">
        <f t="shared" si="10"/>
        <v>39</v>
      </c>
      <c r="C48" s="205">
        <v>0</v>
      </c>
      <c r="D48" s="205">
        <f t="shared" si="5"/>
        <v>0</v>
      </c>
      <c r="E48" s="205">
        <f t="shared" si="6"/>
        <v>0</v>
      </c>
      <c r="F48" s="205" t="e">
        <f>SUM('III.3 Benefits'!C45:G45)*0.7965</f>
        <v>#DIV/0!</v>
      </c>
      <c r="G48" s="205">
        <f>'III.3 Benefits'!J45*0.7965</f>
        <v>0</v>
      </c>
      <c r="H48" s="205" t="e">
        <f t="shared" si="7"/>
        <v>#DIV/0!</v>
      </c>
      <c r="I48" s="205" t="e">
        <f t="shared" si="8"/>
        <v>#DIV/0!</v>
      </c>
      <c r="J48" s="333"/>
    </row>
    <row r="49" spans="1:11" x14ac:dyDescent="0.2">
      <c r="A49" s="119">
        <f t="shared" si="9"/>
        <v>2056</v>
      </c>
      <c r="B49" s="207">
        <f t="shared" si="10"/>
        <v>40</v>
      </c>
      <c r="C49" s="205">
        <v>0</v>
      </c>
      <c r="D49" s="205">
        <f t="shared" si="5"/>
        <v>0</v>
      </c>
      <c r="E49" s="205">
        <f t="shared" si="6"/>
        <v>0</v>
      </c>
      <c r="F49" s="205" t="e">
        <f>SUM('III.3 Benefits'!C46:G46)*0.7965</f>
        <v>#DIV/0!</v>
      </c>
      <c r="G49" s="205">
        <f>'III.3 Benefits'!J46*0.7965</f>
        <v>0</v>
      </c>
      <c r="H49" s="205" t="e">
        <f t="shared" si="7"/>
        <v>#DIV/0!</v>
      </c>
      <c r="I49" s="205" t="e">
        <f t="shared" si="8"/>
        <v>#DIV/0!</v>
      </c>
      <c r="J49" s="333"/>
    </row>
    <row r="50" spans="1:11" x14ac:dyDescent="0.2">
      <c r="A50" s="119">
        <f t="shared" si="9"/>
        <v>2057</v>
      </c>
      <c r="B50" s="207">
        <f t="shared" si="10"/>
        <v>41</v>
      </c>
      <c r="C50" s="205">
        <v>0</v>
      </c>
      <c r="D50" s="205">
        <f t="shared" si="5"/>
        <v>0</v>
      </c>
      <c r="E50" s="205">
        <f t="shared" si="6"/>
        <v>0</v>
      </c>
      <c r="F50" s="205" t="e">
        <f>SUM('III.3 Benefits'!C47:G47)*0.7965</f>
        <v>#DIV/0!</v>
      </c>
      <c r="G50" s="205">
        <f>'III.3 Benefits'!J47*0.7965</f>
        <v>0</v>
      </c>
      <c r="H50" s="205" t="e">
        <f t="shared" si="7"/>
        <v>#DIV/0!</v>
      </c>
      <c r="I50" s="205" t="e">
        <f t="shared" si="8"/>
        <v>#DIV/0!</v>
      </c>
      <c r="J50" s="333"/>
    </row>
    <row r="51" spans="1:11" x14ac:dyDescent="0.2">
      <c r="A51" s="119">
        <f t="shared" si="9"/>
        <v>2058</v>
      </c>
      <c r="B51" s="207">
        <f t="shared" si="10"/>
        <v>42</v>
      </c>
      <c r="C51" s="205">
        <v>0</v>
      </c>
      <c r="D51" s="205">
        <f t="shared" si="5"/>
        <v>0</v>
      </c>
      <c r="E51" s="205">
        <f t="shared" si="6"/>
        <v>0</v>
      </c>
      <c r="F51" s="205" t="e">
        <f>SUM('III.3 Benefits'!C48:G48)*0.7965</f>
        <v>#DIV/0!</v>
      </c>
      <c r="G51" s="205">
        <f>'III.3 Benefits'!J48*0.7965</f>
        <v>0</v>
      </c>
      <c r="H51" s="205" t="e">
        <f t="shared" si="7"/>
        <v>#DIV/0!</v>
      </c>
      <c r="I51" s="205" t="e">
        <f t="shared" si="8"/>
        <v>#DIV/0!</v>
      </c>
      <c r="J51" s="333"/>
    </row>
    <row r="52" spans="1:11" x14ac:dyDescent="0.2">
      <c r="A52" s="119">
        <f t="shared" si="9"/>
        <v>2059</v>
      </c>
      <c r="B52" s="207">
        <f t="shared" si="10"/>
        <v>43</v>
      </c>
      <c r="C52" s="205">
        <v>0</v>
      </c>
      <c r="D52" s="205">
        <f t="shared" si="5"/>
        <v>0</v>
      </c>
      <c r="E52" s="205">
        <f t="shared" si="6"/>
        <v>0</v>
      </c>
      <c r="F52" s="205" t="e">
        <f>SUM('III.3 Benefits'!C49:G49)*0.7965</f>
        <v>#DIV/0!</v>
      </c>
      <c r="G52" s="205">
        <f>'III.3 Benefits'!J49*0.7965</f>
        <v>0</v>
      </c>
      <c r="H52" s="205" t="e">
        <f t="shared" si="7"/>
        <v>#DIV/0!</v>
      </c>
      <c r="I52" s="205" t="e">
        <f t="shared" si="8"/>
        <v>#DIV/0!</v>
      </c>
      <c r="J52" s="333"/>
    </row>
    <row r="53" spans="1:11" x14ac:dyDescent="0.2">
      <c r="A53" s="119">
        <f t="shared" si="9"/>
        <v>2060</v>
      </c>
      <c r="B53" s="207">
        <f t="shared" si="10"/>
        <v>44</v>
      </c>
      <c r="C53" s="205">
        <v>0</v>
      </c>
      <c r="D53" s="205">
        <f t="shared" si="5"/>
        <v>0</v>
      </c>
      <c r="E53" s="205">
        <f t="shared" si="6"/>
        <v>0</v>
      </c>
      <c r="F53" s="205" t="e">
        <f>SUM('III.3 Benefits'!C50:G50)*0.7965</f>
        <v>#DIV/0!</v>
      </c>
      <c r="G53" s="205">
        <f>'III.3 Benefits'!J50*0.7965</f>
        <v>0</v>
      </c>
      <c r="H53" s="205" t="e">
        <f t="shared" si="7"/>
        <v>#DIV/0!</v>
      </c>
      <c r="I53" s="205" t="e">
        <f t="shared" si="8"/>
        <v>#DIV/0!</v>
      </c>
      <c r="J53" s="333"/>
    </row>
    <row r="54" spans="1:11" x14ac:dyDescent="0.2">
      <c r="A54" s="119">
        <f t="shared" si="9"/>
        <v>2061</v>
      </c>
      <c r="B54" s="207">
        <f t="shared" si="10"/>
        <v>45</v>
      </c>
      <c r="C54" s="205">
        <v>0</v>
      </c>
      <c r="D54" s="205">
        <f t="shared" si="5"/>
        <v>0</v>
      </c>
      <c r="E54" s="205">
        <f t="shared" si="6"/>
        <v>0</v>
      </c>
      <c r="F54" s="205" t="e">
        <f>SUM('III.3 Benefits'!C51:G51)*0.7965</f>
        <v>#DIV/0!</v>
      </c>
      <c r="G54" s="205">
        <f>'III.3 Benefits'!J51*0.7965</f>
        <v>0</v>
      </c>
      <c r="H54" s="205" t="e">
        <f t="shared" si="7"/>
        <v>#DIV/0!</v>
      </c>
      <c r="I54" s="205" t="e">
        <f t="shared" si="8"/>
        <v>#DIV/0!</v>
      </c>
      <c r="J54" s="333"/>
    </row>
    <row r="55" spans="1:11" x14ac:dyDescent="0.2">
      <c r="A55" s="119">
        <f t="shared" si="9"/>
        <v>2062</v>
      </c>
      <c r="B55" s="207">
        <f t="shared" si="10"/>
        <v>46</v>
      </c>
      <c r="C55" s="205">
        <v>0</v>
      </c>
      <c r="D55" s="205">
        <f t="shared" si="5"/>
        <v>0</v>
      </c>
      <c r="E55" s="205">
        <f t="shared" si="6"/>
        <v>0</v>
      </c>
      <c r="F55" s="205" t="e">
        <f>SUM('III.3 Benefits'!C52:G52)*0.7965</f>
        <v>#DIV/0!</v>
      </c>
      <c r="G55" s="205">
        <f>'III.3 Benefits'!J52*0.7965</f>
        <v>0</v>
      </c>
      <c r="H55" s="205" t="e">
        <f t="shared" si="7"/>
        <v>#DIV/0!</v>
      </c>
      <c r="I55" s="205" t="e">
        <f t="shared" si="8"/>
        <v>#DIV/0!</v>
      </c>
      <c r="J55" s="333"/>
    </row>
    <row r="56" spans="1:11" x14ac:dyDescent="0.2">
      <c r="A56" s="119">
        <f t="shared" si="9"/>
        <v>2063</v>
      </c>
      <c r="B56" s="207">
        <f t="shared" si="10"/>
        <v>47</v>
      </c>
      <c r="C56" s="205">
        <v>0</v>
      </c>
      <c r="D56" s="205">
        <f t="shared" si="5"/>
        <v>0</v>
      </c>
      <c r="E56" s="205">
        <f t="shared" si="6"/>
        <v>0</v>
      </c>
      <c r="F56" s="205" t="e">
        <f>SUM('III.3 Benefits'!C53:G53)*0.7965</f>
        <v>#DIV/0!</v>
      </c>
      <c r="G56" s="205">
        <f>'III.3 Benefits'!J53*0.7965</f>
        <v>0</v>
      </c>
      <c r="H56" s="205" t="e">
        <f t="shared" si="7"/>
        <v>#DIV/0!</v>
      </c>
      <c r="I56" s="205" t="e">
        <f t="shared" si="8"/>
        <v>#DIV/0!</v>
      </c>
      <c r="J56" s="333"/>
    </row>
    <row r="57" spans="1:11" x14ac:dyDescent="0.2">
      <c r="A57" s="119">
        <f t="shared" si="9"/>
        <v>2064</v>
      </c>
      <c r="B57" s="207">
        <f t="shared" si="10"/>
        <v>48</v>
      </c>
      <c r="C57" s="205">
        <v>0</v>
      </c>
      <c r="D57" s="205">
        <f t="shared" si="5"/>
        <v>0</v>
      </c>
      <c r="E57" s="205">
        <f t="shared" si="6"/>
        <v>0</v>
      </c>
      <c r="F57" s="205" t="e">
        <f>SUM('III.3 Benefits'!C54:G54)*0.7965</f>
        <v>#DIV/0!</v>
      </c>
      <c r="G57" s="205">
        <f>'III.3 Benefits'!J54*0.7965</f>
        <v>0</v>
      </c>
      <c r="H57" s="205" t="e">
        <f t="shared" si="7"/>
        <v>#DIV/0!</v>
      </c>
      <c r="I57" s="205" t="e">
        <f t="shared" si="8"/>
        <v>#DIV/0!</v>
      </c>
      <c r="J57" s="333"/>
    </row>
    <row r="58" spans="1:11" x14ac:dyDescent="0.2">
      <c r="A58" s="119">
        <f t="shared" si="9"/>
        <v>2065</v>
      </c>
      <c r="B58" s="207">
        <f t="shared" si="10"/>
        <v>49</v>
      </c>
      <c r="C58" s="205">
        <v>0</v>
      </c>
      <c r="D58" s="205">
        <f t="shared" si="5"/>
        <v>0</v>
      </c>
      <c r="E58" s="205">
        <f t="shared" si="6"/>
        <v>0</v>
      </c>
      <c r="F58" s="205" t="e">
        <f>SUM('III.3 Benefits'!C55:G55)*0.7965</f>
        <v>#DIV/0!</v>
      </c>
      <c r="G58" s="205">
        <f>'III.3 Benefits'!J55*0.7965</f>
        <v>0</v>
      </c>
      <c r="H58" s="205" t="e">
        <f t="shared" si="7"/>
        <v>#DIV/0!</v>
      </c>
      <c r="I58" s="205" t="e">
        <f t="shared" si="8"/>
        <v>#DIV/0!</v>
      </c>
      <c r="J58" s="333"/>
    </row>
    <row r="59" spans="1:11" x14ac:dyDescent="0.2">
      <c r="A59" s="119">
        <f t="shared" si="9"/>
        <v>2066</v>
      </c>
      <c r="B59" s="207">
        <f t="shared" si="10"/>
        <v>50</v>
      </c>
      <c r="C59" s="205">
        <v>0</v>
      </c>
      <c r="D59" s="205">
        <f t="shared" si="5"/>
        <v>0</v>
      </c>
      <c r="E59" s="205">
        <f t="shared" si="6"/>
        <v>0</v>
      </c>
      <c r="F59" s="205" t="e">
        <f>SUM('III.3 Benefits'!C56:G56)*0.7965</f>
        <v>#DIV/0!</v>
      </c>
      <c r="G59" s="205">
        <f>'III.3 Benefits'!J56*0.7965</f>
        <v>0</v>
      </c>
      <c r="H59" s="205" t="e">
        <f t="shared" si="7"/>
        <v>#DIV/0!</v>
      </c>
      <c r="I59" s="205" t="e">
        <f t="shared" si="8"/>
        <v>#DIV/0!</v>
      </c>
      <c r="J59" s="333"/>
    </row>
    <row r="60" spans="1:11" ht="15" x14ac:dyDescent="0.25">
      <c r="A60" s="709" t="s">
        <v>242</v>
      </c>
      <c r="B60" s="709"/>
      <c r="C60" s="205">
        <f t="shared" ref="C60:H60" si="11">NPV($C$5,C10:C59)+C9</f>
        <v>0</v>
      </c>
      <c r="D60" s="205">
        <f t="shared" si="11"/>
        <v>0</v>
      </c>
      <c r="E60" s="205">
        <f t="shared" si="11"/>
        <v>0</v>
      </c>
      <c r="F60" s="205" t="e">
        <f t="shared" si="11"/>
        <v>#DIV/0!</v>
      </c>
      <c r="G60" s="205">
        <f t="shared" si="11"/>
        <v>0</v>
      </c>
      <c r="H60" s="205" t="e">
        <f t="shared" si="11"/>
        <v>#DIV/0!</v>
      </c>
      <c r="J60" s="333"/>
      <c r="K60" s="298"/>
    </row>
    <row r="61" spans="1:11" ht="13.5" thickBot="1" x14ac:dyDescent="0.25">
      <c r="B61" s="332"/>
      <c r="C61" s="294"/>
      <c r="E61" s="335"/>
      <c r="J61" s="333"/>
    </row>
    <row r="62" spans="1:11" ht="15" x14ac:dyDescent="0.25">
      <c r="C62" s="335"/>
      <c r="G62" s="699" t="s">
        <v>237</v>
      </c>
      <c r="H62" s="700"/>
      <c r="I62" s="456" t="e">
        <f>(H60/E60)</f>
        <v>#DIV/0!</v>
      </c>
      <c r="J62" s="333"/>
    </row>
    <row r="63" spans="1:11" ht="15" x14ac:dyDescent="0.25">
      <c r="C63" s="335"/>
      <c r="G63" s="701" t="s">
        <v>236</v>
      </c>
      <c r="H63" s="702"/>
      <c r="I63" s="457" t="e">
        <f>IRR(I9:I59)</f>
        <v>#VALUE!</v>
      </c>
      <c r="J63" s="333"/>
    </row>
    <row r="64" spans="1:11" ht="15.75" thickBot="1" x14ac:dyDescent="0.3">
      <c r="C64" s="294"/>
      <c r="G64" s="450" t="s">
        <v>354</v>
      </c>
      <c r="H64" s="454"/>
      <c r="I64" s="455" t="e">
        <f>NPV($C$5,I10:I59)+I9</f>
        <v>#DIV/0!</v>
      </c>
      <c r="J64" s="333"/>
    </row>
    <row r="65" spans="1:8" ht="10.5" customHeight="1" thickBot="1" x14ac:dyDescent="0.25"/>
    <row r="66" spans="1:8" ht="15" x14ac:dyDescent="0.25">
      <c r="A66" s="274" t="s">
        <v>0</v>
      </c>
      <c r="B66" s="273"/>
      <c r="C66" s="273"/>
      <c r="D66" s="273"/>
      <c r="E66" s="273"/>
      <c r="F66" s="273"/>
      <c r="G66" s="200"/>
      <c r="H66" s="199"/>
    </row>
    <row r="67" spans="1:8" ht="15" x14ac:dyDescent="0.2">
      <c r="A67" s="668" t="s">
        <v>213</v>
      </c>
      <c r="B67" s="669"/>
      <c r="C67" s="488" t="s">
        <v>212</v>
      </c>
      <c r="D67" s="488"/>
      <c r="E67" s="488"/>
      <c r="F67" s="488"/>
      <c r="G67" s="488"/>
      <c r="H67" s="490"/>
    </row>
    <row r="68" spans="1:8" ht="15" x14ac:dyDescent="0.2">
      <c r="A68" s="615" t="s">
        <v>211</v>
      </c>
      <c r="B68" s="616"/>
      <c r="C68" s="488" t="s">
        <v>210</v>
      </c>
      <c r="D68" s="488"/>
      <c r="E68" s="488"/>
      <c r="F68" s="488"/>
      <c r="G68" s="488"/>
      <c r="H68" s="490"/>
    </row>
    <row r="69" spans="1:8" ht="33" customHeight="1" x14ac:dyDescent="0.2">
      <c r="A69" s="615" t="s">
        <v>241</v>
      </c>
      <c r="B69" s="616"/>
      <c r="C69" s="491" t="s">
        <v>355</v>
      </c>
      <c r="D69" s="491"/>
      <c r="E69" s="491"/>
      <c r="F69" s="491"/>
      <c r="G69" s="491"/>
      <c r="H69" s="493"/>
    </row>
    <row r="70" spans="1:8" ht="33" customHeight="1" x14ac:dyDescent="0.2">
      <c r="A70" s="615" t="s">
        <v>124</v>
      </c>
      <c r="B70" s="616"/>
      <c r="C70" s="491" t="s">
        <v>356</v>
      </c>
      <c r="D70" s="491"/>
      <c r="E70" s="491"/>
      <c r="F70" s="491"/>
      <c r="G70" s="491"/>
      <c r="H70" s="493"/>
    </row>
    <row r="71" spans="1:8" ht="15" customHeight="1" x14ac:dyDescent="0.2">
      <c r="A71" s="615" t="s">
        <v>240</v>
      </c>
      <c r="B71" s="616"/>
      <c r="C71" s="488" t="s">
        <v>239</v>
      </c>
      <c r="D71" s="488"/>
      <c r="E71" s="488"/>
      <c r="F71" s="488"/>
      <c r="G71" s="488"/>
      <c r="H71" s="490"/>
    </row>
    <row r="72" spans="1:8" ht="31.5" customHeight="1" x14ac:dyDescent="0.2">
      <c r="A72" s="676" t="s">
        <v>238</v>
      </c>
      <c r="B72" s="686"/>
      <c r="C72" s="517" t="s">
        <v>376</v>
      </c>
      <c r="D72" s="522"/>
      <c r="E72" s="522"/>
      <c r="F72" s="522"/>
      <c r="G72" s="522"/>
      <c r="H72" s="523"/>
    </row>
    <row r="73" spans="1:8" ht="15" x14ac:dyDescent="0.2">
      <c r="A73" s="684" t="s">
        <v>237</v>
      </c>
      <c r="B73" s="685"/>
      <c r="C73" s="524" t="s">
        <v>357</v>
      </c>
      <c r="D73" s="524"/>
      <c r="E73" s="524"/>
      <c r="F73" s="524"/>
      <c r="G73" s="524"/>
      <c r="H73" s="526"/>
    </row>
    <row r="74" spans="1:8" ht="31.5" customHeight="1" x14ac:dyDescent="0.2">
      <c r="A74" s="682" t="s">
        <v>236</v>
      </c>
      <c r="B74" s="683"/>
      <c r="C74" s="517" t="s">
        <v>358</v>
      </c>
      <c r="D74" s="522"/>
      <c r="E74" s="522"/>
      <c r="F74" s="522"/>
      <c r="G74" s="522"/>
      <c r="H74" s="523"/>
    </row>
    <row r="75" spans="1:8" ht="31.5" customHeight="1" thickBot="1" x14ac:dyDescent="0.25">
      <c r="A75" s="680" t="s">
        <v>354</v>
      </c>
      <c r="B75" s="681"/>
      <c r="C75" s="519" t="s">
        <v>377</v>
      </c>
      <c r="D75" s="519"/>
      <c r="E75" s="519"/>
      <c r="F75" s="519"/>
      <c r="G75" s="519"/>
      <c r="H75" s="521"/>
    </row>
  </sheetData>
  <mergeCells count="28">
    <mergeCell ref="A69:B69"/>
    <mergeCell ref="C69:H69"/>
    <mergeCell ref="A70:B70"/>
    <mergeCell ref="C70:H70"/>
    <mergeCell ref="A74:B74"/>
    <mergeCell ref="C74:H74"/>
    <mergeCell ref="A71:B71"/>
    <mergeCell ref="C71:H71"/>
    <mergeCell ref="A72:B72"/>
    <mergeCell ref="C72:H72"/>
    <mergeCell ref="A73:B73"/>
    <mergeCell ref="C73:H73"/>
    <mergeCell ref="A75:B75"/>
    <mergeCell ref="C75:H75"/>
    <mergeCell ref="C7:E7"/>
    <mergeCell ref="F7:H7"/>
    <mergeCell ref="A3:J3"/>
    <mergeCell ref="A4:B4"/>
    <mergeCell ref="C4:G4"/>
    <mergeCell ref="A5:B5"/>
    <mergeCell ref="A60:B60"/>
    <mergeCell ref="G62:H62"/>
    <mergeCell ref="G63:H63"/>
    <mergeCell ref="I7:I8"/>
    <mergeCell ref="A67:B67"/>
    <mergeCell ref="C67:H67"/>
    <mergeCell ref="A68:B68"/>
    <mergeCell ref="C68:H68"/>
  </mergeCells>
  <pageMargins left="0.7" right="0.7" top="0.75" bottom="0.75" header="0.3" footer="0.3"/>
  <pageSetup scale="47" orientation="landscape"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workbookViewId="0">
      <selection activeCell="AJ52" sqref="AJ52"/>
    </sheetView>
  </sheetViews>
  <sheetFormatPr defaultRowHeight="15" x14ac:dyDescent="0.25"/>
  <cols>
    <col min="1" max="1" width="13" customWidth="1"/>
    <col min="2" max="2" width="16.7109375" customWidth="1"/>
    <col min="3" max="3" width="16.5703125" customWidth="1"/>
    <col min="4" max="9" width="17.42578125" customWidth="1"/>
    <col min="10" max="12" width="13.5703125" customWidth="1"/>
    <col min="13" max="13" width="31.42578125" customWidth="1"/>
    <col min="14" max="14" width="23" customWidth="1"/>
  </cols>
  <sheetData>
    <row r="1" spans="1:14" ht="15" customHeight="1" x14ac:dyDescent="0.25">
      <c r="A1" s="711" t="s">
        <v>289</v>
      </c>
      <c r="B1" s="711"/>
      <c r="C1" s="711"/>
      <c r="D1" s="711"/>
      <c r="E1" s="711"/>
      <c r="F1" s="711"/>
      <c r="G1" s="711"/>
      <c r="H1" s="711"/>
      <c r="I1" s="711"/>
      <c r="J1" s="711"/>
      <c r="K1" s="134"/>
      <c r="L1" s="134"/>
      <c r="M1" s="134"/>
      <c r="N1" s="134"/>
    </row>
    <row r="2" spans="1:14" x14ac:dyDescent="0.25">
      <c r="A2" s="712" t="s">
        <v>386</v>
      </c>
      <c r="B2" s="712"/>
      <c r="C2" s="712"/>
      <c r="D2" s="712"/>
      <c r="E2" s="712"/>
      <c r="F2" s="712"/>
      <c r="G2" s="712"/>
      <c r="H2" s="712"/>
      <c r="I2" s="712"/>
      <c r="J2" s="712"/>
      <c r="K2" s="712"/>
      <c r="L2" s="712"/>
      <c r="M2" s="134"/>
      <c r="N2" s="134"/>
    </row>
    <row r="3" spans="1:14" ht="15" customHeight="1" x14ac:dyDescent="0.25">
      <c r="A3" s="474" t="s">
        <v>284</v>
      </c>
      <c r="B3" s="474"/>
      <c r="C3" s="474"/>
      <c r="D3" s="474"/>
      <c r="E3" s="474"/>
      <c r="F3" s="474"/>
      <c r="G3" s="474"/>
      <c r="H3" s="474"/>
      <c r="I3" s="474"/>
      <c r="J3" s="474"/>
      <c r="K3" s="474"/>
      <c r="L3" s="474"/>
      <c r="M3" s="134"/>
      <c r="N3" s="134"/>
    </row>
    <row r="4" spans="1:14" ht="38.25" customHeight="1" x14ac:dyDescent="0.25">
      <c r="A4" s="392" t="s">
        <v>128</v>
      </c>
      <c r="B4" s="713">
        <f>'II.1 Actions '!B2:D2</f>
        <v>0</v>
      </c>
      <c r="C4" s="528"/>
      <c r="D4" s="528"/>
      <c r="E4" s="528"/>
      <c r="F4" s="528"/>
      <c r="G4" s="528"/>
      <c r="H4" s="528"/>
      <c r="I4" s="714"/>
      <c r="J4" s="715">
        <f>'II.1 Actions '!E2:J2</f>
        <v>0</v>
      </c>
      <c r="K4" s="715"/>
      <c r="L4" s="715"/>
      <c r="M4" s="715"/>
      <c r="N4" s="715"/>
    </row>
    <row r="5" spans="1:14" ht="15.75" thickBot="1" x14ac:dyDescent="0.3">
      <c r="A5" s="366" t="s">
        <v>249</v>
      </c>
      <c r="B5" s="391"/>
      <c r="C5" s="391"/>
      <c r="D5" s="391"/>
      <c r="E5" s="391"/>
      <c r="F5" s="391"/>
      <c r="G5" s="391"/>
      <c r="H5" s="391"/>
      <c r="I5" s="391"/>
      <c r="J5" s="391"/>
      <c r="K5" s="391"/>
      <c r="L5" s="391"/>
      <c r="M5" s="390"/>
      <c r="N5" s="390"/>
    </row>
    <row r="6" spans="1:14" ht="34.5" customHeight="1" x14ac:dyDescent="0.25">
      <c r="A6" s="716" t="s">
        <v>261</v>
      </c>
      <c r="B6" s="717"/>
      <c r="C6" s="718"/>
      <c r="D6" s="719" t="s">
        <v>260</v>
      </c>
      <c r="E6" s="720"/>
      <c r="F6" s="720"/>
      <c r="G6" s="721"/>
      <c r="H6" s="716" t="s">
        <v>359</v>
      </c>
      <c r="I6" s="718"/>
      <c r="J6" s="716" t="s">
        <v>258</v>
      </c>
      <c r="K6" s="717"/>
      <c r="L6" s="718"/>
      <c r="M6" s="694" t="s">
        <v>290</v>
      </c>
      <c r="N6" s="722" t="s">
        <v>272</v>
      </c>
    </row>
    <row r="7" spans="1:14" ht="68.25" customHeight="1" x14ac:dyDescent="0.25">
      <c r="A7" s="262" t="s">
        <v>126</v>
      </c>
      <c r="B7" s="291" t="s">
        <v>271</v>
      </c>
      <c r="C7" s="359" t="s">
        <v>270</v>
      </c>
      <c r="D7" s="389" t="s">
        <v>269</v>
      </c>
      <c r="E7" s="407" t="s">
        <v>243</v>
      </c>
      <c r="F7" s="407" t="s">
        <v>268</v>
      </c>
      <c r="G7" s="359" t="s">
        <v>267</v>
      </c>
      <c r="H7" s="389" t="s">
        <v>266</v>
      </c>
      <c r="I7" s="359" t="s">
        <v>265</v>
      </c>
      <c r="J7" s="388" t="s">
        <v>264</v>
      </c>
      <c r="K7" s="448" t="s">
        <v>263</v>
      </c>
      <c r="L7" s="387" t="s">
        <v>262</v>
      </c>
      <c r="M7" s="695"/>
      <c r="N7" s="723"/>
    </row>
    <row r="8" spans="1:14" ht="70.5" customHeight="1" x14ac:dyDescent="0.25">
      <c r="A8" s="162"/>
      <c r="B8" s="118" t="e">
        <f>'III.4 BCR NPV Single Action Alt'!C2:G2</f>
        <v>#VALUE!</v>
      </c>
      <c r="C8" s="156"/>
      <c r="D8" s="386">
        <f>'III.4 BCR NPV Single Action Alt'!E58</f>
        <v>0</v>
      </c>
      <c r="E8" s="385" t="e">
        <f>'III.4 BCR NPV Single Action Alt'!H58</f>
        <v>#DIV/0!</v>
      </c>
      <c r="F8" s="385" t="e">
        <f>E8-D8</f>
        <v>#DIV/0!</v>
      </c>
      <c r="G8" s="384">
        <f>'III.4 BCR NPV Single Action Alt'!I60</f>
        <v>0</v>
      </c>
      <c r="H8" s="157"/>
      <c r="I8" s="156"/>
      <c r="J8" s="157"/>
      <c r="K8" s="118"/>
      <c r="L8" s="156"/>
      <c r="M8" s="152"/>
      <c r="N8" s="152"/>
    </row>
    <row r="9" spans="1:14" ht="70.5" customHeight="1" x14ac:dyDescent="0.25">
      <c r="A9" s="162"/>
      <c r="B9" s="118"/>
      <c r="C9" s="156"/>
      <c r="D9" s="386" t="e">
        <f>#REF!</f>
        <v>#REF!</v>
      </c>
      <c r="E9" s="385" t="e">
        <f>#REF!</f>
        <v>#REF!</v>
      </c>
      <c r="F9" s="396" t="e">
        <f>E9-D9</f>
        <v>#REF!</v>
      </c>
      <c r="G9" s="384" t="e">
        <f>#REF!</f>
        <v>#REF!</v>
      </c>
      <c r="H9" s="157"/>
      <c r="I9" s="156"/>
      <c r="J9" s="157"/>
      <c r="K9" s="118"/>
      <c r="L9" s="156"/>
      <c r="M9" s="152"/>
      <c r="N9" s="152"/>
    </row>
    <row r="10" spans="1:14" ht="70.5" customHeight="1" x14ac:dyDescent="0.25">
      <c r="A10" s="162"/>
      <c r="B10" s="118"/>
      <c r="C10" s="156"/>
      <c r="D10" s="386" t="e">
        <f>#REF!</f>
        <v>#REF!</v>
      </c>
      <c r="E10" s="385" t="e">
        <f>#REF!</f>
        <v>#REF!</v>
      </c>
      <c r="F10" s="385" t="e">
        <f>E10-D10</f>
        <v>#REF!</v>
      </c>
      <c r="G10" s="384" t="e">
        <f>#REF!</f>
        <v>#REF!</v>
      </c>
      <c r="H10" s="157"/>
      <c r="I10" s="156"/>
      <c r="J10" s="157"/>
      <c r="K10" s="118"/>
      <c r="L10" s="156"/>
      <c r="M10" s="152"/>
      <c r="N10" s="152"/>
    </row>
    <row r="11" spans="1:14" ht="70.5" customHeight="1" thickBot="1" x14ac:dyDescent="0.3">
      <c r="A11" s="395"/>
      <c r="B11" s="139"/>
      <c r="C11" s="143"/>
      <c r="D11" s="383" t="e">
        <f>#REF!</f>
        <v>#REF!</v>
      </c>
      <c r="E11" s="382" t="e">
        <f>#REF!</f>
        <v>#REF!</v>
      </c>
      <c r="F11" s="382" t="e">
        <f>E11-D11</f>
        <v>#REF!</v>
      </c>
      <c r="G11" s="381" t="e">
        <f>#REF!</f>
        <v>#REF!</v>
      </c>
      <c r="H11" s="140"/>
      <c r="I11" s="143"/>
      <c r="J11" s="140"/>
      <c r="K11" s="139"/>
      <c r="L11" s="143"/>
      <c r="M11" s="141"/>
      <c r="N11" s="380"/>
    </row>
    <row r="12" spans="1:14" ht="15.75" thickBot="1" x14ac:dyDescent="0.3">
      <c r="A12" s="135"/>
      <c r="B12" s="134"/>
      <c r="C12" s="379"/>
      <c r="D12" s="134"/>
      <c r="E12" s="135"/>
      <c r="F12" s="376"/>
      <c r="G12" s="376"/>
      <c r="H12" s="376"/>
      <c r="I12" s="376"/>
      <c r="J12" s="134"/>
      <c r="K12" s="134"/>
      <c r="L12" s="134"/>
      <c r="M12" s="134"/>
      <c r="N12" s="134"/>
    </row>
    <row r="13" spans="1:14" ht="15.75" x14ac:dyDescent="0.25">
      <c r="A13" s="53" t="s">
        <v>0</v>
      </c>
      <c r="B13" s="23"/>
      <c r="C13" s="23"/>
      <c r="D13" s="23"/>
      <c r="E13" s="23"/>
      <c r="F13" s="378"/>
      <c r="G13" s="378"/>
      <c r="H13" s="378"/>
      <c r="I13" s="377"/>
      <c r="J13" s="134"/>
      <c r="K13" s="134"/>
      <c r="L13" s="134"/>
      <c r="M13" s="134"/>
      <c r="N13" s="134"/>
    </row>
    <row r="14" spans="1:14" ht="15" customHeight="1" x14ac:dyDescent="0.25">
      <c r="A14" s="615" t="s">
        <v>261</v>
      </c>
      <c r="B14" s="616"/>
      <c r="C14" s="492" t="s">
        <v>378</v>
      </c>
      <c r="D14" s="503"/>
      <c r="E14" s="503"/>
      <c r="F14" s="503"/>
      <c r="G14" s="503"/>
      <c r="H14" s="503"/>
      <c r="I14" s="504"/>
      <c r="J14" s="134"/>
      <c r="K14" s="134"/>
      <c r="L14" s="134"/>
      <c r="M14" s="134"/>
      <c r="N14" s="134"/>
    </row>
    <row r="15" spans="1:14" ht="15" customHeight="1" x14ac:dyDescent="0.25">
      <c r="A15" s="615" t="s">
        <v>260</v>
      </c>
      <c r="B15" s="616"/>
      <c r="C15" s="492" t="s">
        <v>379</v>
      </c>
      <c r="D15" s="503"/>
      <c r="E15" s="503"/>
      <c r="F15" s="503"/>
      <c r="G15" s="503"/>
      <c r="H15" s="503"/>
      <c r="I15" s="504"/>
      <c r="J15" s="134"/>
      <c r="K15" s="134"/>
      <c r="L15" s="134"/>
      <c r="M15" s="134"/>
      <c r="N15" s="134"/>
    </row>
    <row r="16" spans="1:14" ht="15" customHeight="1" x14ac:dyDescent="0.25">
      <c r="A16" s="617" t="s">
        <v>259</v>
      </c>
      <c r="B16" s="618"/>
      <c r="C16" s="492" t="s">
        <v>380</v>
      </c>
      <c r="D16" s="503"/>
      <c r="E16" s="503"/>
      <c r="F16" s="503"/>
      <c r="G16" s="503"/>
      <c r="H16" s="503"/>
      <c r="I16" s="504"/>
      <c r="J16" s="134"/>
      <c r="K16" s="134"/>
      <c r="L16" s="134"/>
      <c r="M16" s="134"/>
      <c r="N16" s="134"/>
    </row>
    <row r="17" spans="1:14" ht="15" customHeight="1" x14ac:dyDescent="0.25">
      <c r="A17" s="726" t="s">
        <v>258</v>
      </c>
      <c r="B17" s="473"/>
      <c r="C17" s="462"/>
      <c r="D17" s="463"/>
      <c r="E17" s="463"/>
      <c r="F17" s="463"/>
      <c r="G17" s="463"/>
      <c r="H17" s="463"/>
      <c r="I17" s="464"/>
      <c r="J17" s="134"/>
      <c r="K17" s="134"/>
      <c r="L17" s="134"/>
      <c r="M17" s="134"/>
      <c r="N17" s="134"/>
    </row>
    <row r="18" spans="1:14" ht="15" customHeight="1" x14ac:dyDescent="0.25">
      <c r="A18" s="684" t="s">
        <v>257</v>
      </c>
      <c r="B18" s="685"/>
      <c r="C18" s="492" t="s">
        <v>381</v>
      </c>
      <c r="D18" s="503"/>
      <c r="E18" s="503"/>
      <c r="F18" s="503"/>
      <c r="G18" s="503"/>
      <c r="H18" s="503"/>
      <c r="I18" s="504"/>
      <c r="J18" s="134"/>
      <c r="K18" s="134"/>
      <c r="L18" s="134"/>
      <c r="M18" s="134"/>
      <c r="N18" s="134"/>
    </row>
    <row r="19" spans="1:14" ht="15" customHeight="1" x14ac:dyDescent="0.25">
      <c r="A19" s="684" t="s">
        <v>256</v>
      </c>
      <c r="B19" s="685"/>
      <c r="C19" s="492" t="s">
        <v>382</v>
      </c>
      <c r="D19" s="503"/>
      <c r="E19" s="503"/>
      <c r="F19" s="503"/>
      <c r="G19" s="503"/>
      <c r="H19" s="503"/>
      <c r="I19" s="504"/>
      <c r="J19" s="134"/>
      <c r="K19" s="134"/>
      <c r="L19" s="134"/>
      <c r="M19" s="134"/>
      <c r="N19" s="134"/>
    </row>
    <row r="20" spans="1:14" x14ac:dyDescent="0.25">
      <c r="A20" s="684" t="s">
        <v>255</v>
      </c>
      <c r="B20" s="685"/>
      <c r="C20" s="489" t="s">
        <v>383</v>
      </c>
      <c r="D20" s="494"/>
      <c r="E20" s="494"/>
      <c r="F20" s="494"/>
      <c r="G20" s="494"/>
      <c r="H20" s="494"/>
      <c r="I20" s="495"/>
      <c r="J20" s="134"/>
      <c r="K20" s="134"/>
      <c r="L20" s="134"/>
      <c r="M20" s="134"/>
      <c r="N20" s="134"/>
    </row>
    <row r="21" spans="1:14" ht="34.5" customHeight="1" x14ac:dyDescent="0.25">
      <c r="A21" s="617" t="s">
        <v>360</v>
      </c>
      <c r="B21" s="618"/>
      <c r="C21" s="492" t="s">
        <v>384</v>
      </c>
      <c r="D21" s="503"/>
      <c r="E21" s="503"/>
      <c r="F21" s="503"/>
      <c r="G21" s="503"/>
      <c r="H21" s="503"/>
      <c r="I21" s="504"/>
      <c r="J21" s="134"/>
      <c r="K21" s="134"/>
      <c r="L21" s="134"/>
      <c r="M21" s="134"/>
      <c r="N21" s="134"/>
    </row>
    <row r="22" spans="1:14" ht="19.5" customHeight="1" thickBot="1" x14ac:dyDescent="0.3">
      <c r="A22" s="724" t="s">
        <v>254</v>
      </c>
      <c r="B22" s="725"/>
      <c r="C22" s="508" t="s">
        <v>385</v>
      </c>
      <c r="D22" s="509"/>
      <c r="E22" s="509"/>
      <c r="F22" s="509"/>
      <c r="G22" s="509"/>
      <c r="H22" s="509"/>
      <c r="I22" s="510"/>
      <c r="J22" s="134"/>
      <c r="K22" s="134"/>
      <c r="L22" s="134"/>
      <c r="M22" s="134"/>
      <c r="N22" s="134"/>
    </row>
    <row r="23" spans="1:14" x14ac:dyDescent="0.25">
      <c r="A23" s="135"/>
      <c r="B23" s="134"/>
      <c r="C23" s="134"/>
      <c r="D23" s="134"/>
      <c r="E23" s="135"/>
      <c r="F23" s="376"/>
      <c r="G23" s="376"/>
      <c r="H23" s="376"/>
      <c r="I23" s="376"/>
      <c r="J23" s="134"/>
      <c r="K23" s="134"/>
      <c r="L23" s="134"/>
      <c r="M23" s="134"/>
      <c r="N23" s="134"/>
    </row>
    <row r="24" spans="1:14" x14ac:dyDescent="0.25">
      <c r="A24" s="135"/>
      <c r="B24" s="134"/>
      <c r="C24" s="134"/>
      <c r="D24" s="134"/>
      <c r="E24" s="135"/>
      <c r="F24" s="376"/>
      <c r="G24" s="376"/>
      <c r="H24" s="376"/>
      <c r="I24" s="376"/>
      <c r="J24" s="134"/>
      <c r="K24" s="134"/>
      <c r="L24" s="134"/>
      <c r="M24" s="134"/>
      <c r="N24" s="134"/>
    </row>
  </sheetData>
  <mergeCells count="28">
    <mergeCell ref="C15:I15"/>
    <mergeCell ref="A21:B21"/>
    <mergeCell ref="C21:I21"/>
    <mergeCell ref="A22:B22"/>
    <mergeCell ref="C22:I22"/>
    <mergeCell ref="A17:B17"/>
    <mergeCell ref="A18:B18"/>
    <mergeCell ref="C18:I18"/>
    <mergeCell ref="A19:B19"/>
    <mergeCell ref="C19:I19"/>
    <mergeCell ref="A20:B20"/>
    <mergeCell ref="C20:I20"/>
    <mergeCell ref="A16:B16"/>
    <mergeCell ref="C16:I16"/>
    <mergeCell ref="A1:J1"/>
    <mergeCell ref="A2:L2"/>
    <mergeCell ref="A3:L3"/>
    <mergeCell ref="B4:I4"/>
    <mergeCell ref="J4:N4"/>
    <mergeCell ref="A6:C6"/>
    <mergeCell ref="D6:G6"/>
    <mergeCell ref="H6:I6"/>
    <mergeCell ref="J6:L6"/>
    <mergeCell ref="M6:M7"/>
    <mergeCell ref="N6:N7"/>
    <mergeCell ref="A14:B14"/>
    <mergeCell ref="C14:I14"/>
    <mergeCell ref="A15:B15"/>
  </mergeCells>
  <pageMargins left="0.7" right="0.7" top="0.75" bottom="0.75" header="0.3" footer="0.3"/>
  <pageSetup scale="4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view="pageBreakPreview" zoomScale="80" zoomScaleNormal="100" zoomScaleSheetLayoutView="80" workbookViewId="0">
      <selection activeCell="AJ52" sqref="AJ52"/>
    </sheetView>
  </sheetViews>
  <sheetFormatPr defaultRowHeight="15" x14ac:dyDescent="0.25"/>
  <cols>
    <col min="1" max="1" width="88" customWidth="1"/>
  </cols>
  <sheetData>
    <row r="1" spans="1:7" ht="15.75" x14ac:dyDescent="0.25">
      <c r="A1" s="33" t="s">
        <v>282</v>
      </c>
    </row>
    <row r="2" spans="1:7" ht="15.75" x14ac:dyDescent="0.25">
      <c r="A2" s="460" t="s">
        <v>26</v>
      </c>
    </row>
    <row r="3" spans="1:7" ht="56.25" customHeight="1" x14ac:dyDescent="0.25">
      <c r="A3" s="409" t="str">
        <f>'I.1 Assessment Scope'!A2:D2</f>
        <v>Purpose: Develop an assessment scope  to maintain focus and discipline through a complex analytical process. Document answers and assumptions to develop an assessment scope and guide preliminary research steps needed to develop a problem statement, which is the output of this stage.</v>
      </c>
      <c r="G3" s="46"/>
    </row>
    <row r="4" spans="1:7" x14ac:dyDescent="0.25">
      <c r="A4" s="461" t="s">
        <v>39</v>
      </c>
    </row>
    <row r="5" spans="1:7" ht="45" x14ac:dyDescent="0.25">
      <c r="A5" s="34" t="str">
        <f>'I.2 Site Info'!A2:J2</f>
        <v xml:space="preserve">Purpose:To identify and assess necessary datasets, information, and expertise to evaluate impacts on the focus area established during your assessment scope development. This information will help you prepare Worksheets I.3 and Worksheet I.7. </v>
      </c>
    </row>
    <row r="6" spans="1:7" x14ac:dyDescent="0.25">
      <c r="A6" s="461" t="s">
        <v>4</v>
      </c>
    </row>
    <row r="7" spans="1:7" ht="75" x14ac:dyDescent="0.25">
      <c r="A7" s="34" t="str">
        <f>'I.3 Past Event Info'!A2:E2</f>
        <v xml:space="preserve">Purpose: Learn about and record information regarding past events and their impacts upon the focus area identified in the assessment scope.  Historical event information may provide some sense of how susceptible or sensitive the site and its infrastructure have been and shed light on how future events may impact the focus area. This information could be helpful as you complete Worksheet I.7, but is not critical. </v>
      </c>
    </row>
    <row r="8" spans="1:7" x14ac:dyDescent="0.25">
      <c r="A8" s="461" t="s">
        <v>109</v>
      </c>
    </row>
    <row r="9" spans="1:7" ht="45" x14ac:dyDescent="0.25">
      <c r="A9" s="409" t="str">
        <f>'I.4 Climate Info Require'!A2:I2</f>
        <v>Purpose: To identify and record which climate data are needed to delineate and evaluate the hazard of concern and weather/climate phenomena identified in the assessment scope and Worksheet I.1, and to assess the quality and type of climate data available.</v>
      </c>
    </row>
    <row r="10" spans="1:7" x14ac:dyDescent="0.25">
      <c r="A10" s="461" t="s">
        <v>292</v>
      </c>
    </row>
    <row r="11" spans="1:7" ht="30" x14ac:dyDescent="0.25">
      <c r="A11" s="409" t="str">
        <f>'I.5 Current Future Conditions'!A2:G2</f>
        <v>Purpose: Confirm important site reference information (e.g., site reference datum and unit of measure) and document baseline and plausible future condition information.</v>
      </c>
    </row>
    <row r="12" spans="1:7" x14ac:dyDescent="0.25">
      <c r="A12" s="461" t="s">
        <v>392</v>
      </c>
    </row>
    <row r="13" spans="1:7" ht="34.5" customHeight="1" x14ac:dyDescent="0.25">
      <c r="A13" s="34" t="str">
        <f>'I.6 Existing Assmt Eval'!A2:C2</f>
        <v xml:space="preserve">Purpose: Evaluate any existing impact, vulnerability or hazards assessment to determine whether it provides useful information or analysis of the focus area identified in my assessment scope. </v>
      </c>
    </row>
    <row r="14" spans="1:7" x14ac:dyDescent="0.25">
      <c r="A14" s="461" t="s">
        <v>35</v>
      </c>
    </row>
    <row r="15" spans="1:7" ht="30" x14ac:dyDescent="0.25">
      <c r="A15" s="34" t="str">
        <f>'I.7 Impact Characterization'!A2:G2</f>
        <v xml:space="preserve">Purpose: Document and describe current and future climate impacts on your focus area from multiple plausible future conditions. </v>
      </c>
    </row>
    <row r="16" spans="1:7" x14ac:dyDescent="0.25">
      <c r="A16" s="461" t="s">
        <v>288</v>
      </c>
    </row>
    <row r="17" spans="1:1" ht="30" x14ac:dyDescent="0.25">
      <c r="A17" s="34" t="str">
        <f>'II.1 Actions '!A2</f>
        <v>Purpose: Assemble and screen a list of potential action alternatives that are feasible and appropriate for your installation.</v>
      </c>
    </row>
    <row r="18" spans="1:1" x14ac:dyDescent="0.25">
      <c r="A18" s="461" t="s">
        <v>276</v>
      </c>
    </row>
    <row r="19" spans="1:1" ht="45" x14ac:dyDescent="0.25">
      <c r="A19" s="34" t="str">
        <f>'III.1 LCCA'!A2:I2</f>
        <v>Purpose: Develop conceptual costs for action alternatives. You will use the non-monetized benefits identified in Worksheet I.1 as performance metrics, and estimate and assemble life cycle costs for each action alternative.</v>
      </c>
    </row>
    <row r="20" spans="1:1" x14ac:dyDescent="0.25">
      <c r="A20" s="461" t="s">
        <v>273</v>
      </c>
    </row>
    <row r="21" spans="1:1" ht="45" x14ac:dyDescent="0.25">
      <c r="A21" s="34" t="str">
        <f>'III.2 CEA'!A2:F2</f>
        <v xml:space="preserve">Purpose: Conduct a preliminary screening of your list of action alternatives by applying cost effectiveness analysis, using information from Worksheets II.1 and III.1. Using this type of analysis before a full benefit cost analysis can inform an objective decision making process. </v>
      </c>
    </row>
    <row r="22" spans="1:1" x14ac:dyDescent="0.25">
      <c r="A22" s="461" t="s">
        <v>274</v>
      </c>
    </row>
    <row r="23" spans="1:1" ht="30" x14ac:dyDescent="0.25">
      <c r="A23" s="34" t="str">
        <f>'III.3 Benefits'!A2:K2</f>
        <v xml:space="preserve">Purpose: Record and transfer the monetary values for the direct, indirect, and cumulative benefits of each action alternative under consideration. </v>
      </c>
    </row>
    <row r="24" spans="1:1" x14ac:dyDescent="0.25">
      <c r="A24" s="461" t="s">
        <v>253</v>
      </c>
    </row>
    <row r="25" spans="1:1" ht="30" x14ac:dyDescent="0.25">
      <c r="A25" s="34" t="str">
        <f>'III.4 BCR NPV Grouping Strategy'!A2</f>
        <v>Purpose: Use this worksheet to bring together costs and benefits to calculate BCR and NPV. This sheet could be used to evaluate a combined action alternative approach.</v>
      </c>
    </row>
    <row r="26" spans="1:1" x14ac:dyDescent="0.25">
      <c r="A26" s="727" t="s">
        <v>391</v>
      </c>
    </row>
    <row r="27" spans="1:1" ht="33.75" customHeight="1" x14ac:dyDescent="0.25">
      <c r="A27" s="34" t="str">
        <f>'IV.1 Portfolio Summary'!A2:L2</f>
        <v>Purpose: Assemble information generated in the previous stages into a concise summary that presents the results of the analyses conducted using this Handbook.</v>
      </c>
    </row>
    <row r="36" spans="7:7" x14ac:dyDescent="0.25">
      <c r="G36" s="465"/>
    </row>
  </sheetData>
  <customSheetViews>
    <customSheetView guid="{E4212B35-3167-45C2-BD72-B3516EB52D76}">
      <selection activeCell="A3" sqref="A3"/>
      <pageMargins left="0.7" right="0.7" top="0.75" bottom="0.75" header="0.3" footer="0.3"/>
      <pageSetup orientation="landscape" r:id="rId1"/>
    </customSheetView>
  </customSheetViews>
  <pageMargins left="0.7" right="0.7" top="0.75" bottom="0.75" header="0.3" footer="0.3"/>
  <pageSetup scale="70" orientation="landscape" cellComments="asDisplayed"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view="pageBreakPreview" zoomScale="50" zoomScaleNormal="110" zoomScaleSheetLayoutView="50" workbookViewId="0">
      <selection activeCell="AJ52" sqref="AJ52"/>
    </sheetView>
  </sheetViews>
  <sheetFormatPr defaultRowHeight="15" x14ac:dyDescent="0.25"/>
  <cols>
    <col min="1" max="1" width="36.140625" customWidth="1"/>
    <col min="2" max="2" width="34.5703125" style="32" customWidth="1"/>
    <col min="3" max="3" width="34.5703125" customWidth="1"/>
    <col min="4" max="4" width="33.28515625" customWidth="1"/>
  </cols>
  <sheetData>
    <row r="1" spans="1:4" x14ac:dyDescent="0.25">
      <c r="A1" s="1" t="s">
        <v>26</v>
      </c>
      <c r="B1" s="439" t="s">
        <v>300</v>
      </c>
      <c r="C1" s="439" t="s">
        <v>301</v>
      </c>
      <c r="D1" s="2"/>
    </row>
    <row r="2" spans="1:4" ht="39.75" customHeight="1" x14ac:dyDescent="0.25">
      <c r="A2" s="466" t="s">
        <v>54</v>
      </c>
      <c r="B2" s="466"/>
      <c r="C2" s="466"/>
      <c r="D2" s="466"/>
    </row>
    <row r="3" spans="1:4" ht="21.75" customHeight="1" x14ac:dyDescent="0.25">
      <c r="A3" s="474" t="s">
        <v>50</v>
      </c>
      <c r="B3" s="474"/>
      <c r="C3" s="474"/>
      <c r="D3" s="474"/>
    </row>
    <row r="4" spans="1:4" x14ac:dyDescent="0.25">
      <c r="A4" s="3" t="s">
        <v>1</v>
      </c>
      <c r="B4" s="47" t="s">
        <v>24</v>
      </c>
      <c r="C4" s="15" t="s">
        <v>23</v>
      </c>
      <c r="D4" s="4" t="s">
        <v>2</v>
      </c>
    </row>
    <row r="5" spans="1:4" ht="105.75" customHeight="1" x14ac:dyDescent="0.25">
      <c r="A5" s="5" t="s">
        <v>40</v>
      </c>
      <c r="B5" s="50"/>
      <c r="C5" s="50"/>
      <c r="D5" s="50"/>
    </row>
    <row r="6" spans="1:4" ht="59.25" customHeight="1" x14ac:dyDescent="0.25">
      <c r="A6" s="6" t="s">
        <v>79</v>
      </c>
      <c r="B6" s="50"/>
      <c r="C6" s="50"/>
      <c r="D6" s="50"/>
    </row>
    <row r="7" spans="1:4" ht="98.25" customHeight="1" x14ac:dyDescent="0.25">
      <c r="A7" s="6" t="s">
        <v>80</v>
      </c>
      <c r="B7" s="50"/>
      <c r="C7" s="50"/>
      <c r="D7" s="59"/>
    </row>
    <row r="8" spans="1:4" ht="111" customHeight="1" x14ac:dyDescent="0.25">
      <c r="A8" s="3" t="s">
        <v>335</v>
      </c>
      <c r="B8" s="50"/>
      <c r="C8" s="50"/>
      <c r="D8" s="60"/>
    </row>
    <row r="9" spans="1:4" ht="72.75" customHeight="1" x14ac:dyDescent="0.25">
      <c r="A9" s="3" t="s">
        <v>38</v>
      </c>
      <c r="B9" s="50"/>
      <c r="C9" s="50"/>
      <c r="D9" s="50"/>
    </row>
    <row r="10" spans="1:4" ht="90.75" customHeight="1" x14ac:dyDescent="0.25">
      <c r="A10" s="3" t="s">
        <v>336</v>
      </c>
      <c r="B10" s="50"/>
      <c r="C10" s="50"/>
      <c r="D10" s="60"/>
    </row>
    <row r="11" spans="1:4" ht="77.25" customHeight="1" x14ac:dyDescent="0.25">
      <c r="A11" s="3" t="s">
        <v>337</v>
      </c>
      <c r="B11" s="50"/>
      <c r="C11" s="50"/>
      <c r="D11" s="59"/>
    </row>
    <row r="12" spans="1:4" ht="17.25" customHeight="1" x14ac:dyDescent="0.25">
      <c r="A12" s="472" t="s">
        <v>42</v>
      </c>
      <c r="B12" s="473"/>
      <c r="C12" s="473"/>
      <c r="D12" s="473"/>
    </row>
    <row r="13" spans="1:4" ht="32.25" customHeight="1" x14ac:dyDescent="0.25">
      <c r="A13" s="467" t="s">
        <v>279</v>
      </c>
      <c r="B13" s="467"/>
      <c r="C13" s="467"/>
      <c r="D13" s="467"/>
    </row>
    <row r="14" spans="1:4" ht="18" customHeight="1" x14ac:dyDescent="0.25">
      <c r="A14" s="468" t="s">
        <v>280</v>
      </c>
      <c r="B14" s="467"/>
      <c r="C14" s="467"/>
      <c r="D14" s="467"/>
    </row>
    <row r="15" spans="1:4" ht="17.25" customHeight="1" x14ac:dyDescent="0.25">
      <c r="A15" s="469" t="s">
        <v>278</v>
      </c>
      <c r="B15" s="470"/>
      <c r="C15" s="470"/>
      <c r="D15" s="471"/>
    </row>
  </sheetData>
  <customSheetViews>
    <customSheetView guid="{E4212B35-3167-45C2-BD72-B3516EB52D76}" fitToPage="1">
      <selection activeCell="G6" sqref="G6"/>
      <pageMargins left="0.7" right="0.7" top="0.75" bottom="0.75" header="0.3" footer="0.3"/>
      <pageSetup scale="71" orientation="landscape" r:id="rId1"/>
    </customSheetView>
  </customSheetViews>
  <mergeCells count="6">
    <mergeCell ref="A2:D2"/>
    <mergeCell ref="A13:D13"/>
    <mergeCell ref="A14:D14"/>
    <mergeCell ref="A15:D15"/>
    <mergeCell ref="A12:D12"/>
    <mergeCell ref="A3:D3"/>
  </mergeCells>
  <pageMargins left="0.7" right="0.7" top="0.75" bottom="0.75" header="0.3" footer="0.3"/>
  <pageSetup scale="66" orientation="landscape" cellComments="asDisplayed"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90" zoomScaleNormal="90" zoomScaleSheetLayoutView="90" workbookViewId="0">
      <selection activeCell="AJ52" sqref="AJ52"/>
    </sheetView>
  </sheetViews>
  <sheetFormatPr defaultRowHeight="15" x14ac:dyDescent="0.25"/>
  <cols>
    <col min="1" max="1" width="19.7109375" customWidth="1"/>
    <col min="2" max="2" width="9.7109375" customWidth="1"/>
    <col min="3" max="3" width="12" customWidth="1"/>
    <col min="4" max="4" width="14.42578125" customWidth="1"/>
    <col min="5" max="5" width="10.42578125" customWidth="1"/>
    <col min="6" max="6" width="22" customWidth="1"/>
    <col min="7" max="7" width="10.28515625" customWidth="1"/>
    <col min="8" max="8" width="17.7109375" customWidth="1"/>
    <col min="9" max="9" width="30.7109375" customWidth="1"/>
    <col min="10" max="10" width="29" customWidth="1"/>
    <col min="14" max="14" width="5.85546875" customWidth="1"/>
  </cols>
  <sheetData>
    <row r="1" spans="1:10" x14ac:dyDescent="0.25">
      <c r="A1" s="7" t="s">
        <v>39</v>
      </c>
      <c r="B1" s="7"/>
      <c r="C1" s="7"/>
      <c r="D1" s="7"/>
      <c r="E1" s="7"/>
      <c r="F1" s="499" t="s">
        <v>300</v>
      </c>
      <c r="G1" s="499"/>
      <c r="H1" s="499" t="s">
        <v>301</v>
      </c>
      <c r="I1" s="499"/>
      <c r="J1" s="8"/>
    </row>
    <row r="2" spans="1:10" ht="34.5" customHeight="1" x14ac:dyDescent="0.25">
      <c r="A2" s="480" t="s">
        <v>338</v>
      </c>
      <c r="B2" s="481"/>
      <c r="C2" s="481"/>
      <c r="D2" s="481"/>
      <c r="E2" s="481"/>
      <c r="F2" s="481"/>
      <c r="G2" s="481"/>
      <c r="H2" s="481"/>
      <c r="I2" s="481"/>
      <c r="J2" s="481"/>
    </row>
    <row r="3" spans="1:10" ht="27.75" customHeight="1" x14ac:dyDescent="0.25">
      <c r="A3" s="474" t="s">
        <v>361</v>
      </c>
      <c r="B3" s="474"/>
      <c r="C3" s="474"/>
      <c r="D3" s="474"/>
      <c r="E3" s="474"/>
      <c r="F3" s="474"/>
      <c r="G3" s="474"/>
      <c r="H3" s="474"/>
      <c r="I3" s="474"/>
      <c r="J3" s="474"/>
    </row>
    <row r="4" spans="1:10" ht="20.25" customHeight="1" x14ac:dyDescent="0.25">
      <c r="A4" s="69" t="s">
        <v>27</v>
      </c>
      <c r="B4" s="482"/>
      <c r="C4" s="483"/>
      <c r="D4" s="483"/>
      <c r="E4" s="483"/>
      <c r="F4" s="483"/>
      <c r="G4" s="483"/>
      <c r="H4" s="483"/>
      <c r="I4" s="483"/>
      <c r="J4" s="484"/>
    </row>
    <row r="5" spans="1:10" ht="21" customHeight="1" x14ac:dyDescent="0.25">
      <c r="A5" s="69" t="s">
        <v>55</v>
      </c>
      <c r="B5" s="482"/>
      <c r="C5" s="483"/>
      <c r="D5" s="483"/>
      <c r="E5" s="483"/>
      <c r="F5" s="483"/>
      <c r="G5" s="483"/>
      <c r="H5" s="483"/>
      <c r="I5" s="483"/>
      <c r="J5" s="484"/>
    </row>
    <row r="6" spans="1:10" ht="28.5" customHeight="1" x14ac:dyDescent="0.25">
      <c r="A6" s="69" t="s">
        <v>41</v>
      </c>
      <c r="B6" s="496"/>
      <c r="C6" s="497"/>
      <c r="D6" s="497"/>
      <c r="E6" s="497"/>
      <c r="F6" s="497"/>
      <c r="G6" s="497"/>
      <c r="H6" s="497"/>
      <c r="I6" s="497"/>
      <c r="J6" s="498"/>
    </row>
    <row r="7" spans="1:10" ht="18" customHeight="1" x14ac:dyDescent="0.25">
      <c r="A7" s="475" t="s">
        <v>58</v>
      </c>
      <c r="B7" s="475"/>
      <c r="C7" s="476"/>
      <c r="D7" s="476"/>
      <c r="E7" s="476"/>
      <c r="F7" s="476"/>
      <c r="G7" s="476"/>
      <c r="H7" s="476"/>
      <c r="I7" s="476"/>
      <c r="J7" s="475"/>
    </row>
    <row r="8" spans="1:10" ht="15" customHeight="1" x14ac:dyDescent="0.25">
      <c r="A8" s="400"/>
      <c r="B8" s="431"/>
      <c r="C8" s="477" t="s">
        <v>3</v>
      </c>
      <c r="D8" s="478"/>
      <c r="E8" s="478"/>
      <c r="F8" s="478"/>
      <c r="G8" s="478"/>
      <c r="H8" s="478"/>
      <c r="I8" s="479"/>
      <c r="J8" s="432"/>
    </row>
    <row r="9" spans="1:10" ht="45" x14ac:dyDescent="0.25">
      <c r="A9" s="10" t="s">
        <v>43</v>
      </c>
      <c r="B9" s="4" t="s">
        <v>44</v>
      </c>
      <c r="C9" s="15" t="s">
        <v>25</v>
      </c>
      <c r="D9" s="15" t="s">
        <v>49</v>
      </c>
      <c r="E9" s="15" t="s">
        <v>48</v>
      </c>
      <c r="F9" s="62" t="s">
        <v>47</v>
      </c>
      <c r="G9" s="15" t="s">
        <v>84</v>
      </c>
      <c r="H9" s="65" t="s">
        <v>59</v>
      </c>
      <c r="I9" s="48" t="s">
        <v>2</v>
      </c>
      <c r="J9" s="65" t="s">
        <v>29</v>
      </c>
    </row>
    <row r="10" spans="1:10" ht="72.75" customHeight="1" x14ac:dyDescent="0.25">
      <c r="A10" s="49"/>
      <c r="B10" s="49"/>
      <c r="C10" s="49"/>
      <c r="D10" s="49"/>
      <c r="E10" s="49"/>
      <c r="F10" s="51"/>
      <c r="G10" s="51"/>
      <c r="H10" s="51"/>
      <c r="I10" s="49"/>
      <c r="J10" s="49"/>
    </row>
    <row r="11" spans="1:10" ht="33" customHeight="1" x14ac:dyDescent="0.25">
      <c r="A11" s="49"/>
      <c r="B11" s="49"/>
      <c r="C11" s="49"/>
      <c r="D11" s="49"/>
      <c r="E11" s="49"/>
      <c r="F11" s="49"/>
      <c r="G11" s="49"/>
      <c r="H11" s="49"/>
      <c r="I11" s="49"/>
      <c r="J11" s="49"/>
    </row>
    <row r="12" spans="1:10" ht="32.25" customHeight="1" x14ac:dyDescent="0.25">
      <c r="A12" s="49"/>
      <c r="B12" s="49"/>
      <c r="C12" s="49"/>
      <c r="D12" s="49"/>
      <c r="E12" s="51"/>
      <c r="F12" s="51"/>
      <c r="G12" s="51"/>
      <c r="H12" s="51"/>
      <c r="I12" s="49"/>
      <c r="J12" s="49"/>
    </row>
    <row r="13" spans="1:10" ht="77.25" customHeight="1" x14ac:dyDescent="0.25">
      <c r="A13" s="49"/>
      <c r="B13" s="49"/>
      <c r="C13" s="49"/>
      <c r="D13" s="49"/>
      <c r="E13" s="49"/>
      <c r="F13" s="49"/>
      <c r="G13" s="51"/>
      <c r="H13" s="49"/>
      <c r="I13" s="49"/>
      <c r="J13" s="49"/>
    </row>
    <row r="14" spans="1:10" ht="69.75" customHeight="1" x14ac:dyDescent="0.25">
      <c r="A14" s="49"/>
      <c r="B14" s="49"/>
      <c r="C14" s="49"/>
      <c r="D14" s="49"/>
      <c r="E14" s="49"/>
      <c r="F14" s="49"/>
      <c r="G14" s="49"/>
      <c r="H14" s="49"/>
      <c r="I14" s="52"/>
      <c r="J14" s="52"/>
    </row>
    <row r="15" spans="1:10" ht="68.25" customHeight="1" x14ac:dyDescent="0.25">
      <c r="A15" s="49"/>
      <c r="B15" s="49"/>
      <c r="C15" s="49"/>
      <c r="D15" s="49"/>
      <c r="E15" s="49"/>
      <c r="F15" s="49"/>
      <c r="G15" s="49"/>
      <c r="H15" s="49"/>
      <c r="I15" s="52"/>
      <c r="J15" s="52"/>
    </row>
    <row r="16" spans="1:10" ht="30.75" customHeight="1" x14ac:dyDescent="0.25">
      <c r="A16" s="49"/>
      <c r="B16" s="49"/>
      <c r="C16" s="49"/>
      <c r="D16" s="49"/>
      <c r="E16" s="49"/>
      <c r="F16" s="49"/>
      <c r="G16" s="49"/>
      <c r="H16" s="49"/>
      <c r="I16" s="52"/>
      <c r="J16" s="52"/>
    </row>
    <row r="17" spans="1:10" ht="59.25" customHeight="1" x14ac:dyDescent="0.25">
      <c r="A17" s="49"/>
      <c r="B17" s="49"/>
      <c r="C17" s="49"/>
      <c r="D17" s="49"/>
      <c r="E17" s="49"/>
      <c r="F17" s="49"/>
      <c r="G17" s="49"/>
      <c r="H17" s="49"/>
      <c r="I17" s="52"/>
      <c r="J17" s="52"/>
    </row>
    <row r="18" spans="1:10" ht="53.25" customHeight="1" x14ac:dyDescent="0.25">
      <c r="A18" s="49"/>
      <c r="B18" s="49"/>
      <c r="C18" s="49"/>
      <c r="D18" s="49"/>
      <c r="E18" s="49"/>
      <c r="F18" s="49"/>
      <c r="G18" s="49"/>
      <c r="H18" s="49"/>
      <c r="I18" s="52"/>
      <c r="J18" s="52"/>
    </row>
    <row r="19" spans="1:10" ht="7.5" customHeight="1" thickBot="1" x14ac:dyDescent="0.3">
      <c r="A19" s="8"/>
      <c r="B19" s="8"/>
      <c r="C19" s="8"/>
      <c r="D19" s="8"/>
      <c r="E19" s="11"/>
      <c r="F19" s="11"/>
      <c r="G19" s="11"/>
      <c r="H19" s="11"/>
      <c r="I19" s="11"/>
      <c r="J19" s="11"/>
    </row>
    <row r="20" spans="1:10" ht="15.75" x14ac:dyDescent="0.25">
      <c r="A20" s="53" t="s">
        <v>0</v>
      </c>
      <c r="B20" s="23"/>
      <c r="C20" s="23"/>
      <c r="D20" s="23"/>
      <c r="E20" s="23"/>
      <c r="F20" s="23"/>
      <c r="G20" s="23"/>
      <c r="H20" s="23"/>
      <c r="I20" s="23"/>
      <c r="J20" s="54"/>
    </row>
    <row r="21" spans="1:10" x14ac:dyDescent="0.25">
      <c r="A21" s="55" t="s">
        <v>43</v>
      </c>
      <c r="B21" s="488" t="s">
        <v>339</v>
      </c>
      <c r="C21" s="488"/>
      <c r="D21" s="488"/>
      <c r="E21" s="488"/>
      <c r="F21" s="489"/>
      <c r="G21" s="489"/>
      <c r="H21" s="489"/>
      <c r="I21" s="489"/>
      <c r="J21" s="490"/>
    </row>
    <row r="22" spans="1:10" x14ac:dyDescent="0.25">
      <c r="A22" s="403" t="s">
        <v>44</v>
      </c>
      <c r="B22" s="488" t="s">
        <v>340</v>
      </c>
      <c r="C22" s="488"/>
      <c r="D22" s="488"/>
      <c r="E22" s="488"/>
      <c r="F22" s="489"/>
      <c r="G22" s="489"/>
      <c r="H22" s="489"/>
      <c r="I22" s="489"/>
      <c r="J22" s="490"/>
    </row>
    <row r="23" spans="1:10" ht="15" customHeight="1" x14ac:dyDescent="0.25">
      <c r="A23" s="404" t="s">
        <v>25</v>
      </c>
      <c r="B23" s="491" t="s">
        <v>96</v>
      </c>
      <c r="C23" s="491"/>
      <c r="D23" s="491"/>
      <c r="E23" s="491"/>
      <c r="F23" s="492"/>
      <c r="G23" s="492"/>
      <c r="H23" s="492"/>
      <c r="I23" s="492"/>
      <c r="J23" s="493"/>
    </row>
    <row r="24" spans="1:10" x14ac:dyDescent="0.25">
      <c r="A24" s="404" t="s">
        <v>49</v>
      </c>
      <c r="B24" s="488" t="s">
        <v>57</v>
      </c>
      <c r="C24" s="488"/>
      <c r="D24" s="488"/>
      <c r="E24" s="488"/>
      <c r="F24" s="489"/>
      <c r="G24" s="489"/>
      <c r="H24" s="489"/>
      <c r="I24" s="489"/>
      <c r="J24" s="490"/>
    </row>
    <row r="25" spans="1:10" x14ac:dyDescent="0.25">
      <c r="A25" s="404" t="s">
        <v>48</v>
      </c>
      <c r="B25" s="488" t="s">
        <v>56</v>
      </c>
      <c r="C25" s="488"/>
      <c r="D25" s="488"/>
      <c r="E25" s="488"/>
      <c r="F25" s="489"/>
      <c r="G25" s="489"/>
      <c r="H25" s="489"/>
      <c r="I25" s="489"/>
      <c r="J25" s="490"/>
    </row>
    <row r="26" spans="1:10" x14ac:dyDescent="0.25">
      <c r="A26" s="404" t="s">
        <v>47</v>
      </c>
      <c r="B26" s="488" t="s">
        <v>73</v>
      </c>
      <c r="C26" s="488"/>
      <c r="D26" s="488"/>
      <c r="E26" s="488"/>
      <c r="F26" s="489"/>
      <c r="G26" s="489"/>
      <c r="H26" s="489"/>
      <c r="I26" s="489"/>
      <c r="J26" s="490"/>
    </row>
    <row r="27" spans="1:10" x14ac:dyDescent="0.25">
      <c r="A27" s="404" t="s">
        <v>84</v>
      </c>
      <c r="B27" s="489" t="s">
        <v>299</v>
      </c>
      <c r="C27" s="494"/>
      <c r="D27" s="494"/>
      <c r="E27" s="494"/>
      <c r="F27" s="494"/>
      <c r="G27" s="494"/>
      <c r="H27" s="494"/>
      <c r="I27" s="494"/>
      <c r="J27" s="495"/>
    </row>
    <row r="28" spans="1:10" ht="15" customHeight="1" x14ac:dyDescent="0.25">
      <c r="A28" s="403" t="s">
        <v>59</v>
      </c>
      <c r="B28" s="491" t="s">
        <v>60</v>
      </c>
      <c r="C28" s="491"/>
      <c r="D28" s="491"/>
      <c r="E28" s="491"/>
      <c r="F28" s="492"/>
      <c r="G28" s="492"/>
      <c r="H28" s="492"/>
      <c r="I28" s="492"/>
      <c r="J28" s="493"/>
    </row>
    <row r="29" spans="1:10" ht="15" customHeight="1" x14ac:dyDescent="0.25">
      <c r="A29" s="61" t="s">
        <v>2</v>
      </c>
      <c r="B29" s="491" t="s">
        <v>45</v>
      </c>
      <c r="C29" s="491"/>
      <c r="D29" s="491"/>
      <c r="E29" s="491"/>
      <c r="F29" s="492"/>
      <c r="G29" s="492"/>
      <c r="H29" s="492"/>
      <c r="I29" s="492"/>
      <c r="J29" s="493"/>
    </row>
    <row r="30" spans="1:10" ht="45.75" customHeight="1" thickBot="1" x14ac:dyDescent="0.3">
      <c r="A30" s="58" t="s">
        <v>29</v>
      </c>
      <c r="B30" s="485" t="s">
        <v>362</v>
      </c>
      <c r="C30" s="485"/>
      <c r="D30" s="485"/>
      <c r="E30" s="485"/>
      <c r="F30" s="486"/>
      <c r="G30" s="486"/>
      <c r="H30" s="486"/>
      <c r="I30" s="486"/>
      <c r="J30" s="487"/>
    </row>
  </sheetData>
  <customSheetViews>
    <customSheetView guid="{E4212B35-3167-45C2-BD72-B3516EB52D76}" fitToPage="1">
      <selection activeCell="A15" sqref="A15"/>
      <pageMargins left="0.7" right="0.7" top="0.75" bottom="0.75" header="0.3" footer="0.3"/>
      <pageSetup orientation="landscape" r:id="rId1"/>
    </customSheetView>
  </customSheetViews>
  <mergeCells count="19">
    <mergeCell ref="A3:J3"/>
    <mergeCell ref="F1:G1"/>
    <mergeCell ref="H1:I1"/>
    <mergeCell ref="A7:J7"/>
    <mergeCell ref="C8:I8"/>
    <mergeCell ref="A2:J2"/>
    <mergeCell ref="B4:J4"/>
    <mergeCell ref="B30:J30"/>
    <mergeCell ref="B21:J21"/>
    <mergeCell ref="B22:J22"/>
    <mergeCell ref="B23:J23"/>
    <mergeCell ref="B24:J24"/>
    <mergeCell ref="B28:J28"/>
    <mergeCell ref="B29:J29"/>
    <mergeCell ref="B25:J25"/>
    <mergeCell ref="B26:J26"/>
    <mergeCell ref="B27:J27"/>
    <mergeCell ref="B5:J5"/>
    <mergeCell ref="B6:J6"/>
  </mergeCells>
  <pageMargins left="0.7" right="0.7" top="0.75" bottom="0.75" header="0.3" footer="0.3"/>
  <pageSetup scale="56" orientation="landscape"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view="pageBreakPreview" zoomScale="60" zoomScaleNormal="100" workbookViewId="0">
      <selection activeCell="AJ52" sqref="AJ52"/>
    </sheetView>
  </sheetViews>
  <sheetFormatPr defaultRowHeight="15" x14ac:dyDescent="0.25"/>
  <cols>
    <col min="1" max="1" width="32.85546875" customWidth="1"/>
    <col min="2" max="2" width="49.5703125" customWidth="1"/>
    <col min="3" max="3" width="23.5703125" customWidth="1"/>
    <col min="4" max="4" width="36.7109375" customWidth="1"/>
    <col min="5" max="5" width="33.42578125" customWidth="1"/>
  </cols>
  <sheetData>
    <row r="1" spans="1:6" x14ac:dyDescent="0.25">
      <c r="A1" s="12" t="s">
        <v>4</v>
      </c>
      <c r="B1" s="8"/>
      <c r="C1" s="439" t="s">
        <v>300</v>
      </c>
      <c r="D1" s="439" t="s">
        <v>301</v>
      </c>
      <c r="E1" s="8"/>
    </row>
    <row r="2" spans="1:6" ht="52.5" customHeight="1" x14ac:dyDescent="0.25">
      <c r="A2" s="481" t="s">
        <v>61</v>
      </c>
      <c r="B2" s="481"/>
      <c r="C2" s="481"/>
      <c r="D2" s="481"/>
      <c r="E2" s="481"/>
    </row>
    <row r="3" spans="1:6" ht="93" customHeight="1" x14ac:dyDescent="0.25">
      <c r="A3" s="474" t="s">
        <v>97</v>
      </c>
      <c r="B3" s="474"/>
      <c r="C3" s="474"/>
      <c r="D3" s="474"/>
      <c r="E3" s="474"/>
    </row>
    <row r="4" spans="1:6" x14ac:dyDescent="0.25">
      <c r="A4" s="69" t="s">
        <v>55</v>
      </c>
      <c r="B4" s="496"/>
      <c r="C4" s="496"/>
      <c r="D4" s="496"/>
      <c r="E4" s="10" t="s">
        <v>70</v>
      </c>
    </row>
    <row r="5" spans="1:6" ht="21" customHeight="1" x14ac:dyDescent="0.25">
      <c r="A5" s="13" t="s">
        <v>5</v>
      </c>
      <c r="B5" s="496"/>
      <c r="C5" s="496"/>
      <c r="D5" s="496"/>
      <c r="E5" s="70"/>
    </row>
    <row r="6" spans="1:6" ht="57" customHeight="1" x14ac:dyDescent="0.25">
      <c r="A6" s="14" t="s">
        <v>6</v>
      </c>
      <c r="B6" s="496"/>
      <c r="C6" s="496"/>
      <c r="D6" s="496"/>
      <c r="E6" s="72"/>
    </row>
    <row r="7" spans="1:6" ht="16.5" customHeight="1" x14ac:dyDescent="0.25">
      <c r="A7" s="515" t="s">
        <v>58</v>
      </c>
      <c r="B7" s="515"/>
      <c r="C7" s="515"/>
      <c r="D7" s="515"/>
      <c r="E7" s="515"/>
    </row>
    <row r="8" spans="1:6" ht="27.75" customHeight="1" x14ac:dyDescent="0.25">
      <c r="A8" s="71" t="s">
        <v>77</v>
      </c>
      <c r="B8" s="15" t="s">
        <v>62</v>
      </c>
      <c r="C8" s="15" t="s">
        <v>63</v>
      </c>
      <c r="D8" s="15" t="s">
        <v>7</v>
      </c>
      <c r="E8" s="10" t="s">
        <v>70</v>
      </c>
    </row>
    <row r="9" spans="1:6" x14ac:dyDescent="0.25">
      <c r="A9" s="72"/>
      <c r="B9" s="75"/>
      <c r="C9" s="76"/>
      <c r="D9" s="75"/>
      <c r="E9" s="72"/>
    </row>
    <row r="10" spans="1:6" ht="61.5" customHeight="1" x14ac:dyDescent="0.25">
      <c r="A10" s="72"/>
      <c r="B10" s="76"/>
      <c r="C10" s="76"/>
      <c r="D10" s="76"/>
      <c r="E10" s="72"/>
    </row>
    <row r="11" spans="1:6" ht="52.5" customHeight="1" x14ac:dyDescent="0.25">
      <c r="A11" s="72"/>
      <c r="B11" s="75"/>
      <c r="C11" s="76"/>
      <c r="D11" s="76"/>
      <c r="E11" s="72"/>
    </row>
    <row r="12" spans="1:6" ht="12" customHeight="1" thickBot="1" x14ac:dyDescent="0.3">
      <c r="A12" s="514"/>
      <c r="B12" s="514"/>
      <c r="C12" s="514"/>
      <c r="D12" s="514"/>
      <c r="E12" s="514"/>
      <c r="F12" s="46"/>
    </row>
    <row r="13" spans="1:6" ht="15.75" x14ac:dyDescent="0.25">
      <c r="A13" s="53" t="s">
        <v>0</v>
      </c>
      <c r="B13" s="23"/>
      <c r="C13" s="23"/>
      <c r="D13" s="23"/>
      <c r="E13" s="54"/>
    </row>
    <row r="14" spans="1:6" x14ac:dyDescent="0.25">
      <c r="A14" s="55" t="s">
        <v>77</v>
      </c>
      <c r="B14" s="489" t="s">
        <v>64</v>
      </c>
      <c r="C14" s="494"/>
      <c r="D14" s="494"/>
      <c r="E14" s="495"/>
    </row>
    <row r="15" spans="1:6" ht="48.75" customHeight="1" x14ac:dyDescent="0.25">
      <c r="A15" s="56" t="s">
        <v>62</v>
      </c>
      <c r="B15" s="492" t="s">
        <v>302</v>
      </c>
      <c r="C15" s="503"/>
      <c r="D15" s="503"/>
      <c r="E15" s="504"/>
    </row>
    <row r="16" spans="1:6" ht="30.75" customHeight="1" x14ac:dyDescent="0.25">
      <c r="A16" s="56" t="s">
        <v>34</v>
      </c>
      <c r="B16" s="505" t="s">
        <v>81</v>
      </c>
      <c r="C16" s="506"/>
      <c r="D16" s="506"/>
      <c r="E16" s="507"/>
    </row>
    <row r="17" spans="1:5" x14ac:dyDescent="0.25">
      <c r="A17" s="57" t="s">
        <v>7</v>
      </c>
      <c r="B17" s="489" t="s">
        <v>8</v>
      </c>
      <c r="C17" s="494"/>
      <c r="D17" s="494"/>
      <c r="E17" s="495"/>
    </row>
    <row r="18" spans="1:5" ht="15.75" thickBot="1" x14ac:dyDescent="0.3">
      <c r="A18" s="73" t="s">
        <v>70</v>
      </c>
      <c r="B18" s="508" t="s">
        <v>71</v>
      </c>
      <c r="C18" s="509"/>
      <c r="D18" s="509"/>
      <c r="E18" s="510"/>
    </row>
    <row r="19" spans="1:5" ht="8.25" customHeight="1" thickBot="1" x14ac:dyDescent="0.3"/>
    <row r="20" spans="1:5" x14ac:dyDescent="0.25">
      <c r="B20" s="74" t="s">
        <v>34</v>
      </c>
      <c r="C20" s="85"/>
      <c r="D20" s="23"/>
      <c r="E20" s="54"/>
    </row>
    <row r="21" spans="1:5" x14ac:dyDescent="0.25">
      <c r="B21" s="500" t="s">
        <v>65</v>
      </c>
      <c r="C21" s="501"/>
      <c r="D21" s="501"/>
      <c r="E21" s="502"/>
    </row>
    <row r="22" spans="1:5" x14ac:dyDescent="0.25">
      <c r="B22" s="500" t="s">
        <v>66</v>
      </c>
      <c r="C22" s="501"/>
      <c r="D22" s="501"/>
      <c r="E22" s="502"/>
    </row>
    <row r="23" spans="1:5" ht="15" customHeight="1" x14ac:dyDescent="0.25">
      <c r="B23" s="511" t="s">
        <v>67</v>
      </c>
      <c r="C23" s="512"/>
      <c r="D23" s="512"/>
      <c r="E23" s="513"/>
    </row>
    <row r="24" spans="1:5" x14ac:dyDescent="0.25">
      <c r="B24" s="500" t="s">
        <v>68</v>
      </c>
      <c r="C24" s="501"/>
      <c r="D24" s="501"/>
      <c r="E24" s="502"/>
    </row>
    <row r="25" spans="1:5" x14ac:dyDescent="0.25">
      <c r="B25" s="500" t="s">
        <v>69</v>
      </c>
      <c r="C25" s="501"/>
      <c r="D25" s="501"/>
      <c r="E25" s="502"/>
    </row>
    <row r="26" spans="1:5" ht="15.75" thickBot="1" x14ac:dyDescent="0.3">
      <c r="B26" s="728" t="s">
        <v>393</v>
      </c>
      <c r="C26" s="729"/>
      <c r="D26" s="729"/>
      <c r="E26" s="730"/>
    </row>
  </sheetData>
  <customSheetViews>
    <customSheetView guid="{E4212B35-3167-45C2-BD72-B3516EB52D76}" fitToPage="1">
      <selection activeCell="A2" sqref="A2:D2"/>
      <pageMargins left="0.7" right="0.7" top="0.75" bottom="0.75" header="0.3" footer="0.3"/>
      <pageSetup scale="87" orientation="landscape" r:id="rId1"/>
    </customSheetView>
  </customSheetViews>
  <mergeCells count="18">
    <mergeCell ref="A2:E2"/>
    <mergeCell ref="A12:E12"/>
    <mergeCell ref="A3:E3"/>
    <mergeCell ref="A7:E7"/>
    <mergeCell ref="B5:D5"/>
    <mergeCell ref="B6:D6"/>
    <mergeCell ref="B4:D4"/>
    <mergeCell ref="B22:E22"/>
    <mergeCell ref="B23:E23"/>
    <mergeCell ref="B24:E24"/>
    <mergeCell ref="B25:E25"/>
    <mergeCell ref="B26:E26"/>
    <mergeCell ref="B21:E21"/>
    <mergeCell ref="B14:E14"/>
    <mergeCell ref="B15:E15"/>
    <mergeCell ref="B16:E16"/>
    <mergeCell ref="B17:E17"/>
    <mergeCell ref="B18:E18"/>
  </mergeCells>
  <pageMargins left="0.7" right="0.7" top="0.75" bottom="0.75" header="0.3" footer="0.3"/>
  <pageSetup scale="69" orientation="landscape"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view="pageBreakPreview" topLeftCell="A13" zoomScale="80" zoomScaleNormal="100" zoomScaleSheetLayoutView="80" workbookViewId="0">
      <selection activeCell="AJ52" sqref="AJ52"/>
    </sheetView>
  </sheetViews>
  <sheetFormatPr defaultRowHeight="15" x14ac:dyDescent="0.25"/>
  <cols>
    <col min="1" max="1" width="17.7109375" customWidth="1"/>
    <col min="2" max="2" width="10" customWidth="1"/>
    <col min="3" max="3" width="9" customWidth="1"/>
    <col min="4" max="4" width="14.5703125" customWidth="1"/>
    <col min="5" max="5" width="9.42578125" customWidth="1"/>
    <col min="6" max="7" width="11.7109375" customWidth="1"/>
    <col min="8" max="9" width="11.42578125" customWidth="1"/>
    <col min="10" max="10" width="16.28515625" customWidth="1"/>
    <col min="11" max="11" width="14.42578125" customWidth="1"/>
    <col min="12" max="12" width="21.5703125" customWidth="1"/>
    <col min="13" max="13" width="16.7109375" customWidth="1"/>
    <col min="14" max="14" width="32.7109375" customWidth="1"/>
    <col min="15" max="15" width="41" customWidth="1"/>
  </cols>
  <sheetData>
    <row r="1" spans="1:13" ht="15" customHeight="1" x14ac:dyDescent="0.25">
      <c r="A1" s="41" t="s">
        <v>82</v>
      </c>
      <c r="B1" s="41"/>
      <c r="C1" s="42"/>
      <c r="D1" s="42"/>
      <c r="E1" s="42"/>
      <c r="F1" s="42"/>
      <c r="G1" s="499" t="s">
        <v>300</v>
      </c>
      <c r="H1" s="499"/>
      <c r="I1" s="499"/>
      <c r="J1" s="499" t="s">
        <v>301</v>
      </c>
      <c r="K1" s="499"/>
      <c r="L1" s="499"/>
    </row>
    <row r="2" spans="1:13" ht="45" customHeight="1" x14ac:dyDescent="0.25">
      <c r="A2" s="527" t="s">
        <v>72</v>
      </c>
      <c r="B2" s="527"/>
      <c r="C2" s="527"/>
      <c r="D2" s="527"/>
      <c r="E2" s="527"/>
      <c r="F2" s="527"/>
      <c r="G2" s="527"/>
      <c r="H2" s="527"/>
      <c r="I2" s="527"/>
    </row>
    <row r="3" spans="1:13" x14ac:dyDescent="0.25">
      <c r="A3" s="531" t="s">
        <v>326</v>
      </c>
      <c r="B3" s="531"/>
      <c r="C3" s="531"/>
      <c r="D3" s="531"/>
      <c r="E3" s="531"/>
      <c r="F3" s="531"/>
      <c r="G3" s="531"/>
      <c r="H3" s="531"/>
      <c r="I3" s="531"/>
    </row>
    <row r="4" spans="1:13" ht="31.5" customHeight="1" x14ac:dyDescent="0.25">
      <c r="A4" s="17" t="s">
        <v>27</v>
      </c>
      <c r="B4" s="528">
        <f>'I.2 Site Info'!B4:J4</f>
        <v>0</v>
      </c>
      <c r="C4" s="529"/>
      <c r="D4" s="529"/>
      <c r="E4" s="529"/>
      <c r="F4" s="529"/>
      <c r="G4" s="529"/>
      <c r="H4" s="529"/>
      <c r="I4" s="530"/>
    </row>
    <row r="5" spans="1:13" ht="15.75" customHeight="1" x14ac:dyDescent="0.25">
      <c r="A5" s="77" t="s">
        <v>28</v>
      </c>
      <c r="B5" s="528">
        <f>'I.2 Site Info'!B5:J5</f>
        <v>0</v>
      </c>
      <c r="C5" s="529"/>
      <c r="D5" s="529"/>
      <c r="E5" s="529"/>
      <c r="F5" s="529"/>
      <c r="G5" s="529"/>
      <c r="H5" s="529"/>
      <c r="I5" s="530"/>
    </row>
    <row r="6" spans="1:13" ht="31.5" customHeight="1" x14ac:dyDescent="0.25">
      <c r="A6" s="126" t="s">
        <v>53</v>
      </c>
      <c r="B6" s="528">
        <f>'I.2 Site Info'!B6:J6</f>
        <v>0</v>
      </c>
      <c r="C6" s="529"/>
      <c r="D6" s="529"/>
      <c r="E6" s="529"/>
      <c r="F6" s="529"/>
      <c r="G6" s="529"/>
      <c r="H6" s="529"/>
      <c r="I6" s="530"/>
    </row>
    <row r="7" spans="1:13" ht="21" customHeight="1" x14ac:dyDescent="0.25">
      <c r="A7" s="532" t="s">
        <v>58</v>
      </c>
      <c r="B7" s="532"/>
      <c r="C7" s="532"/>
      <c r="D7" s="532"/>
      <c r="E7" s="532"/>
      <c r="F7" s="532"/>
      <c r="G7" s="532"/>
      <c r="H7" s="532"/>
      <c r="I7" s="532"/>
    </row>
    <row r="8" spans="1:13" ht="15" customHeight="1" x14ac:dyDescent="0.25">
      <c r="A8" s="533" t="s">
        <v>285</v>
      </c>
      <c r="B8" s="534"/>
      <c r="C8" s="477" t="s">
        <v>3</v>
      </c>
      <c r="D8" s="478"/>
      <c r="E8" s="478"/>
      <c r="F8" s="478"/>
      <c r="G8" s="478"/>
      <c r="H8" s="478"/>
      <c r="I8" s="478"/>
      <c r="J8" s="478"/>
      <c r="K8" s="478"/>
      <c r="L8" s="478"/>
      <c r="M8" s="479"/>
    </row>
    <row r="9" spans="1:13" ht="60" x14ac:dyDescent="0.25">
      <c r="A9" s="28" t="s">
        <v>52</v>
      </c>
      <c r="B9" s="408" t="s">
        <v>44</v>
      </c>
      <c r="C9" s="407" t="s">
        <v>25</v>
      </c>
      <c r="D9" s="407" t="s">
        <v>49</v>
      </c>
      <c r="E9" s="407" t="s">
        <v>48</v>
      </c>
      <c r="F9" s="407" t="s">
        <v>84</v>
      </c>
      <c r="G9" s="407" t="s">
        <v>47</v>
      </c>
      <c r="H9" s="407" t="s">
        <v>304</v>
      </c>
      <c r="I9" s="407" t="s">
        <v>83</v>
      </c>
      <c r="J9" s="407" t="s">
        <v>51</v>
      </c>
      <c r="K9" s="407" t="s">
        <v>305</v>
      </c>
      <c r="L9" s="407" t="s">
        <v>59</v>
      </c>
      <c r="M9" s="407" t="s">
        <v>2</v>
      </c>
    </row>
    <row r="10" spans="1:13" ht="18" customHeight="1" x14ac:dyDescent="0.25">
      <c r="A10" s="28" t="s">
        <v>325</v>
      </c>
      <c r="B10" s="66"/>
      <c r="C10" s="66"/>
      <c r="D10" s="66"/>
      <c r="E10" s="66"/>
      <c r="F10" s="66"/>
      <c r="G10" s="66"/>
      <c r="H10" s="66"/>
      <c r="I10" s="66"/>
      <c r="J10" s="66"/>
      <c r="K10" s="66"/>
      <c r="L10" s="66"/>
      <c r="M10" s="67"/>
    </row>
    <row r="11" spans="1:13" ht="36" customHeight="1" x14ac:dyDescent="0.25">
      <c r="A11" s="49"/>
      <c r="B11" s="50"/>
      <c r="C11" s="49"/>
      <c r="D11" s="49"/>
      <c r="E11" s="49"/>
      <c r="F11" s="49"/>
      <c r="G11" s="49"/>
      <c r="H11" s="113"/>
      <c r="I11" s="113"/>
      <c r="J11" s="113"/>
      <c r="K11" s="113"/>
      <c r="L11" s="114"/>
      <c r="M11" s="113"/>
    </row>
    <row r="12" spans="1:13" ht="36" customHeight="1" x14ac:dyDescent="0.25">
      <c r="A12" s="49"/>
      <c r="B12" s="50"/>
      <c r="C12" s="49"/>
      <c r="D12" s="49"/>
      <c r="E12" s="49"/>
      <c r="F12" s="49"/>
      <c r="G12" s="49"/>
      <c r="H12" s="113"/>
      <c r="I12" s="113"/>
      <c r="J12" s="113"/>
      <c r="K12" s="115"/>
      <c r="L12" s="116"/>
      <c r="M12" s="117"/>
    </row>
    <row r="13" spans="1:13" ht="18" customHeight="1" x14ac:dyDescent="0.25">
      <c r="A13" s="28" t="s">
        <v>9</v>
      </c>
      <c r="B13" s="68"/>
      <c r="C13" s="66"/>
      <c r="D13" s="66"/>
      <c r="E13" s="66"/>
      <c r="F13" s="66"/>
      <c r="G13" s="66"/>
      <c r="H13" s="66"/>
      <c r="I13" s="66"/>
      <c r="J13" s="66"/>
      <c r="K13" s="66"/>
      <c r="L13" s="86"/>
      <c r="M13" s="66"/>
    </row>
    <row r="14" spans="1:13" ht="38.25" customHeight="1" x14ac:dyDescent="0.25">
      <c r="A14" s="49"/>
      <c r="B14" s="50"/>
      <c r="C14" s="49"/>
      <c r="D14" s="49"/>
      <c r="E14" s="49"/>
      <c r="F14" s="49"/>
      <c r="G14" s="49"/>
      <c r="H14" s="113"/>
      <c r="I14" s="113"/>
      <c r="J14" s="113"/>
      <c r="K14" s="113"/>
      <c r="L14" s="115"/>
      <c r="M14" s="49"/>
    </row>
    <row r="15" spans="1:13" ht="38.25" customHeight="1" x14ac:dyDescent="0.25">
      <c r="A15" s="49"/>
      <c r="B15" s="50"/>
      <c r="C15" s="49"/>
      <c r="D15" s="49"/>
      <c r="E15" s="49"/>
      <c r="F15" s="49"/>
      <c r="G15" s="49"/>
      <c r="H15" s="113"/>
      <c r="I15" s="113"/>
      <c r="J15" s="113"/>
      <c r="K15" s="115"/>
      <c r="L15" s="115"/>
      <c r="M15" s="120"/>
    </row>
    <row r="16" spans="1:13" ht="6.75" customHeight="1" thickBot="1" x14ac:dyDescent="0.3"/>
    <row r="17" spans="1:12" ht="15.75" x14ac:dyDescent="0.25">
      <c r="A17" s="53" t="s">
        <v>0</v>
      </c>
      <c r="B17" s="23"/>
      <c r="C17" s="23"/>
      <c r="D17" s="23"/>
      <c r="E17" s="23"/>
      <c r="F17" s="23"/>
      <c r="G17" s="23"/>
      <c r="H17" s="23"/>
      <c r="I17" s="23"/>
      <c r="J17" s="23"/>
      <c r="K17" s="54"/>
    </row>
    <row r="18" spans="1:12" ht="30" x14ac:dyDescent="0.25">
      <c r="A18" s="83" t="s">
        <v>52</v>
      </c>
      <c r="B18" s="491" t="s">
        <v>341</v>
      </c>
      <c r="C18" s="491"/>
      <c r="D18" s="491"/>
      <c r="E18" s="491"/>
      <c r="F18" s="491"/>
      <c r="G18" s="491"/>
      <c r="H18" s="491"/>
      <c r="I18" s="491"/>
      <c r="J18" s="491"/>
      <c r="K18" s="493"/>
    </row>
    <row r="19" spans="1:12" ht="30.75" customHeight="1" x14ac:dyDescent="0.25">
      <c r="A19" s="403" t="s">
        <v>44</v>
      </c>
      <c r="B19" s="491" t="s">
        <v>303</v>
      </c>
      <c r="C19" s="491"/>
      <c r="D19" s="491"/>
      <c r="E19" s="491"/>
      <c r="F19" s="492"/>
      <c r="G19" s="492"/>
      <c r="H19" s="492"/>
      <c r="I19" s="492"/>
      <c r="J19" s="492"/>
      <c r="K19" s="493"/>
      <c r="L19" s="79"/>
    </row>
    <row r="20" spans="1:12" ht="15" customHeight="1" x14ac:dyDescent="0.25">
      <c r="A20" s="404" t="s">
        <v>25</v>
      </c>
      <c r="B20" s="491" t="s">
        <v>98</v>
      </c>
      <c r="C20" s="491"/>
      <c r="D20" s="491"/>
      <c r="E20" s="491"/>
      <c r="F20" s="492"/>
      <c r="G20" s="492"/>
      <c r="H20" s="492"/>
      <c r="I20" s="492"/>
      <c r="J20" s="492"/>
      <c r="K20" s="493"/>
      <c r="L20" s="80"/>
    </row>
    <row r="21" spans="1:12" x14ac:dyDescent="0.25">
      <c r="A21" s="404" t="s">
        <v>49</v>
      </c>
      <c r="B21" s="488" t="s">
        <v>57</v>
      </c>
      <c r="C21" s="488"/>
      <c r="D21" s="488"/>
      <c r="E21" s="488"/>
      <c r="F21" s="489"/>
      <c r="G21" s="489"/>
      <c r="H21" s="489"/>
      <c r="I21" s="489"/>
      <c r="J21" s="489"/>
      <c r="K21" s="490"/>
      <c r="L21" s="79"/>
    </row>
    <row r="22" spans="1:12" x14ac:dyDescent="0.25">
      <c r="A22" s="404" t="s">
        <v>48</v>
      </c>
      <c r="B22" s="488" t="s">
        <v>56</v>
      </c>
      <c r="C22" s="488"/>
      <c r="D22" s="488"/>
      <c r="E22" s="488"/>
      <c r="F22" s="489"/>
      <c r="G22" s="489"/>
      <c r="H22" s="489"/>
      <c r="I22" s="489"/>
      <c r="J22" s="489"/>
      <c r="K22" s="490"/>
      <c r="L22" s="79"/>
    </row>
    <row r="23" spans="1:12" x14ac:dyDescent="0.25">
      <c r="A23" s="404" t="s">
        <v>84</v>
      </c>
      <c r="B23" s="525" t="s">
        <v>94</v>
      </c>
      <c r="C23" s="535"/>
      <c r="D23" s="535"/>
      <c r="E23" s="535"/>
      <c r="F23" s="535"/>
      <c r="G23" s="535"/>
      <c r="H23" s="535"/>
      <c r="I23" s="535"/>
      <c r="J23" s="535"/>
      <c r="K23" s="536"/>
      <c r="L23" s="79"/>
    </row>
    <row r="24" spans="1:12" x14ac:dyDescent="0.25">
      <c r="A24" s="404" t="s">
        <v>47</v>
      </c>
      <c r="B24" s="524" t="s">
        <v>73</v>
      </c>
      <c r="C24" s="524"/>
      <c r="D24" s="524"/>
      <c r="E24" s="524"/>
      <c r="F24" s="525"/>
      <c r="G24" s="525"/>
      <c r="H24" s="525"/>
      <c r="I24" s="525"/>
      <c r="J24" s="525"/>
      <c r="K24" s="526"/>
      <c r="L24" s="79"/>
    </row>
    <row r="25" spans="1:12" ht="18" customHeight="1" x14ac:dyDescent="0.25">
      <c r="A25" s="404" t="s">
        <v>304</v>
      </c>
      <c r="B25" s="516" t="s">
        <v>306</v>
      </c>
      <c r="C25" s="516"/>
      <c r="D25" s="516"/>
      <c r="E25" s="516"/>
      <c r="F25" s="517"/>
      <c r="G25" s="517"/>
      <c r="H25" s="517"/>
      <c r="I25" s="517"/>
      <c r="J25" s="517"/>
      <c r="K25" s="518"/>
      <c r="L25" s="79"/>
    </row>
    <row r="26" spans="1:12" ht="30" customHeight="1" x14ac:dyDescent="0.25">
      <c r="A26" s="404" t="s">
        <v>83</v>
      </c>
      <c r="B26" s="517" t="s">
        <v>307</v>
      </c>
      <c r="C26" s="522"/>
      <c r="D26" s="522"/>
      <c r="E26" s="522"/>
      <c r="F26" s="522"/>
      <c r="G26" s="522"/>
      <c r="H26" s="522"/>
      <c r="I26" s="522"/>
      <c r="J26" s="522"/>
      <c r="K26" s="523"/>
      <c r="L26" s="79"/>
    </row>
    <row r="27" spans="1:12" x14ac:dyDescent="0.25">
      <c r="A27" s="404" t="s">
        <v>51</v>
      </c>
      <c r="B27" s="524" t="s">
        <v>308</v>
      </c>
      <c r="C27" s="524"/>
      <c r="D27" s="524"/>
      <c r="E27" s="524"/>
      <c r="F27" s="525"/>
      <c r="G27" s="525"/>
      <c r="H27" s="525"/>
      <c r="I27" s="525"/>
      <c r="J27" s="525"/>
      <c r="K27" s="526"/>
      <c r="L27" s="79"/>
    </row>
    <row r="28" spans="1:12" ht="45" customHeight="1" x14ac:dyDescent="0.25">
      <c r="A28" s="404" t="s">
        <v>305</v>
      </c>
      <c r="B28" s="516" t="s">
        <v>309</v>
      </c>
      <c r="C28" s="516"/>
      <c r="D28" s="516"/>
      <c r="E28" s="516"/>
      <c r="F28" s="517"/>
      <c r="G28" s="517"/>
      <c r="H28" s="517"/>
      <c r="I28" s="517"/>
      <c r="J28" s="517"/>
      <c r="K28" s="518"/>
      <c r="L28" s="79"/>
    </row>
    <row r="29" spans="1:12" ht="15" customHeight="1" x14ac:dyDescent="0.25">
      <c r="A29" s="404" t="s">
        <v>59</v>
      </c>
      <c r="B29" s="516" t="s">
        <v>95</v>
      </c>
      <c r="C29" s="516"/>
      <c r="D29" s="516"/>
      <c r="E29" s="516"/>
      <c r="F29" s="517"/>
      <c r="G29" s="517"/>
      <c r="H29" s="517"/>
      <c r="I29" s="517"/>
      <c r="J29" s="517"/>
      <c r="K29" s="518"/>
      <c r="L29" s="80"/>
    </row>
    <row r="30" spans="1:12" ht="15.75" customHeight="1" thickBot="1" x14ac:dyDescent="0.3">
      <c r="A30" s="402" t="s">
        <v>2</v>
      </c>
      <c r="B30" s="519" t="s">
        <v>45</v>
      </c>
      <c r="C30" s="519"/>
      <c r="D30" s="519"/>
      <c r="E30" s="519"/>
      <c r="F30" s="520"/>
      <c r="G30" s="520"/>
      <c r="H30" s="520"/>
      <c r="I30" s="520"/>
      <c r="J30" s="520"/>
      <c r="K30" s="521"/>
      <c r="L30" s="80"/>
    </row>
  </sheetData>
  <mergeCells count="23">
    <mergeCell ref="B30:K30"/>
    <mergeCell ref="B26:K26"/>
    <mergeCell ref="B27:K27"/>
    <mergeCell ref="B28:K28"/>
    <mergeCell ref="A2:I2"/>
    <mergeCell ref="B4:I4"/>
    <mergeCell ref="B5:I5"/>
    <mergeCell ref="B6:I6"/>
    <mergeCell ref="A3:I3"/>
    <mergeCell ref="A7:I7"/>
    <mergeCell ref="B21:K21"/>
    <mergeCell ref="B22:K22"/>
    <mergeCell ref="B18:K18"/>
    <mergeCell ref="A8:B8"/>
    <mergeCell ref="B23:K23"/>
    <mergeCell ref="B24:K24"/>
    <mergeCell ref="G1:I1"/>
    <mergeCell ref="J1:L1"/>
    <mergeCell ref="C8:M8"/>
    <mergeCell ref="B25:K25"/>
    <mergeCell ref="B29:K29"/>
    <mergeCell ref="B19:K19"/>
    <mergeCell ref="B20:K20"/>
  </mergeCells>
  <pageMargins left="0.7" right="0.7" top="0.75" bottom="0.75" header="0.3" footer="0.3"/>
  <pageSetup scale="7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view="pageBreakPreview" zoomScale="90" zoomScaleNormal="100" zoomScaleSheetLayoutView="90" workbookViewId="0">
      <selection activeCell="AJ52" sqref="AJ52"/>
    </sheetView>
  </sheetViews>
  <sheetFormatPr defaultRowHeight="15" x14ac:dyDescent="0.25"/>
  <cols>
    <col min="1" max="1" width="28.7109375" customWidth="1"/>
    <col min="2" max="2" width="10.28515625" customWidth="1"/>
    <col min="3" max="3" width="14.140625" customWidth="1"/>
    <col min="4" max="4" width="13.28515625" customWidth="1"/>
    <col min="5" max="5" width="10.85546875" customWidth="1"/>
    <col min="6" max="6" width="14.7109375" customWidth="1"/>
    <col min="7" max="7" width="10.85546875" customWidth="1"/>
    <col min="8" max="8" width="14.7109375" customWidth="1"/>
    <col min="9" max="9" width="10.85546875" customWidth="1"/>
    <col min="10" max="10" width="14.7109375" customWidth="1"/>
    <col min="11" max="11" width="10.85546875" customWidth="1"/>
    <col min="12" max="12" width="14.7109375" customWidth="1"/>
    <col min="13" max="13" width="10.85546875" customWidth="1"/>
    <col min="14" max="14" width="14.7109375" customWidth="1"/>
    <col min="15" max="15" width="10.85546875" customWidth="1"/>
    <col min="16" max="16" width="14.7109375" customWidth="1"/>
  </cols>
  <sheetData>
    <row r="1" spans="1:12" ht="15" customHeight="1" x14ac:dyDescent="0.25">
      <c r="A1" s="41" t="s">
        <v>292</v>
      </c>
      <c r="B1" s="27"/>
      <c r="C1" s="27"/>
      <c r="G1" s="499" t="s">
        <v>300</v>
      </c>
      <c r="H1" s="499"/>
      <c r="I1" s="499"/>
      <c r="J1" s="499" t="s">
        <v>301</v>
      </c>
      <c r="K1" s="499"/>
      <c r="L1" s="499"/>
    </row>
    <row r="2" spans="1:12" ht="33" customHeight="1" x14ac:dyDescent="0.25">
      <c r="A2" s="481" t="s">
        <v>74</v>
      </c>
      <c r="B2" s="481"/>
      <c r="C2" s="481"/>
      <c r="D2" s="481"/>
      <c r="E2" s="481"/>
      <c r="F2" s="481"/>
      <c r="G2" s="481"/>
    </row>
    <row r="3" spans="1:12" ht="15" customHeight="1" x14ac:dyDescent="0.25">
      <c r="A3" s="474" t="s">
        <v>326</v>
      </c>
      <c r="B3" s="564"/>
      <c r="C3" s="564"/>
      <c r="D3" s="564"/>
      <c r="E3" s="564"/>
      <c r="F3" s="564"/>
      <c r="G3" s="564"/>
    </row>
    <row r="4" spans="1:12" ht="30" customHeight="1" x14ac:dyDescent="0.25">
      <c r="A4" s="69" t="s">
        <v>27</v>
      </c>
      <c r="B4" s="482">
        <f>'I.2 Site Info'!B4:J4</f>
        <v>0</v>
      </c>
      <c r="C4" s="482"/>
      <c r="D4" s="482"/>
      <c r="E4" s="482"/>
      <c r="F4" s="482"/>
      <c r="G4" s="482"/>
      <c r="H4" s="482"/>
      <c r="I4" s="560"/>
      <c r="J4" s="43"/>
    </row>
    <row r="5" spans="1:12" ht="15" customHeight="1" x14ac:dyDescent="0.25">
      <c r="A5" s="77" t="s">
        <v>28</v>
      </c>
      <c r="B5" s="482">
        <f>'I.2 Site Info'!B5:J5</f>
        <v>0</v>
      </c>
      <c r="C5" s="482"/>
      <c r="D5" s="482"/>
      <c r="E5" s="482"/>
      <c r="F5" s="482"/>
      <c r="G5" s="482"/>
      <c r="H5" s="482"/>
      <c r="I5" s="560"/>
      <c r="J5" s="38"/>
    </row>
    <row r="6" spans="1:12" ht="15" customHeight="1" x14ac:dyDescent="0.25">
      <c r="A6" s="78" t="s">
        <v>53</v>
      </c>
      <c r="B6" s="482">
        <f>'I.2 Site Info'!B6:J6</f>
        <v>0</v>
      </c>
      <c r="C6" s="482"/>
      <c r="D6" s="482"/>
      <c r="E6" s="482"/>
      <c r="F6" s="482"/>
      <c r="G6" s="482"/>
      <c r="H6" s="482"/>
      <c r="I6" s="560"/>
    </row>
    <row r="7" spans="1:12" ht="14.25" customHeight="1" x14ac:dyDescent="0.25">
      <c r="A7" s="9"/>
    </row>
    <row r="8" spans="1:12" ht="15.75" customHeight="1" thickBot="1" x14ac:dyDescent="0.3">
      <c r="A8" s="565" t="s">
        <v>310</v>
      </c>
      <c r="B8" s="565"/>
      <c r="C8" s="565"/>
      <c r="D8" s="565"/>
      <c r="E8" s="565"/>
      <c r="F8" s="565"/>
      <c r="G8" s="565"/>
      <c r="H8" s="565"/>
      <c r="I8" s="565"/>
    </row>
    <row r="9" spans="1:12" x14ac:dyDescent="0.25">
      <c r="A9" s="562" t="s">
        <v>10</v>
      </c>
      <c r="B9" s="563"/>
      <c r="C9" s="401"/>
      <c r="D9" s="19"/>
      <c r="E9" s="44"/>
      <c r="F9" s="44"/>
      <c r="G9" s="63"/>
    </row>
    <row r="10" spans="1:12" ht="26.25" thickBot="1" x14ac:dyDescent="0.3">
      <c r="A10" s="107" t="s">
        <v>11</v>
      </c>
      <c r="B10" s="429"/>
      <c r="C10" s="21" t="s">
        <v>12</v>
      </c>
      <c r="D10" s="413"/>
      <c r="E10" s="45"/>
      <c r="F10" s="45"/>
      <c r="G10" s="63"/>
    </row>
    <row r="11" spans="1:12" ht="19.5" customHeight="1" thickBot="1" x14ac:dyDescent="0.3">
      <c r="A11" s="565" t="s">
        <v>283</v>
      </c>
      <c r="B11" s="565"/>
      <c r="C11" s="565"/>
      <c r="D11" s="565"/>
      <c r="E11" s="565"/>
      <c r="F11" s="565"/>
      <c r="G11" s="565"/>
      <c r="H11" s="565"/>
      <c r="I11" s="565"/>
    </row>
    <row r="12" spans="1:12" x14ac:dyDescent="0.25">
      <c r="A12" s="22" t="s">
        <v>13</v>
      </c>
      <c r="B12" s="23"/>
      <c r="C12" s="23"/>
      <c r="D12" s="23"/>
      <c r="E12" s="23"/>
      <c r="F12" s="23"/>
      <c r="G12" s="24"/>
    </row>
    <row r="13" spans="1:12" ht="26.25" x14ac:dyDescent="0.25">
      <c r="A13" s="414" t="s">
        <v>14</v>
      </c>
      <c r="B13" s="110" t="s">
        <v>15</v>
      </c>
      <c r="C13" s="25" t="s">
        <v>92</v>
      </c>
      <c r="D13" s="26" t="s">
        <v>16</v>
      </c>
      <c r="E13" s="108"/>
      <c r="F13" s="108"/>
      <c r="G13" s="109"/>
      <c r="H13" s="63"/>
    </row>
    <row r="14" spans="1:12" x14ac:dyDescent="0.25">
      <c r="A14" s="415"/>
      <c r="B14" s="416"/>
      <c r="C14" s="416"/>
      <c r="D14" s="417"/>
      <c r="E14" s="418"/>
      <c r="F14" s="418"/>
      <c r="G14" s="419"/>
      <c r="H14" s="63"/>
    </row>
    <row r="15" spans="1:12" x14ac:dyDescent="0.25">
      <c r="A15" s="415"/>
      <c r="B15" s="416"/>
      <c r="C15" s="416"/>
      <c r="D15" s="417"/>
      <c r="E15" s="418"/>
      <c r="F15" s="418"/>
      <c r="G15" s="419"/>
      <c r="H15" s="63"/>
    </row>
    <row r="16" spans="1:12" ht="15.75" thickBot="1" x14ac:dyDescent="0.3">
      <c r="A16" s="420"/>
      <c r="B16" s="421"/>
      <c r="C16" s="421"/>
      <c r="D16" s="422"/>
      <c r="E16" s="423"/>
      <c r="F16" s="423"/>
      <c r="G16" s="424"/>
      <c r="H16" s="63"/>
    </row>
    <row r="17" spans="1:16" ht="18.75" customHeight="1" thickBot="1" x14ac:dyDescent="0.3">
      <c r="A17" s="561" t="s">
        <v>311</v>
      </c>
      <c r="B17" s="561"/>
      <c r="C17" s="561"/>
      <c r="D17" s="561"/>
      <c r="E17" s="561"/>
      <c r="F17" s="561"/>
      <c r="G17" s="561"/>
      <c r="H17" s="561"/>
      <c r="I17" s="561"/>
      <c r="J17" s="561"/>
      <c r="K17" s="561"/>
      <c r="L17" s="561"/>
      <c r="M17" s="561"/>
      <c r="N17" s="561"/>
      <c r="O17" s="561"/>
      <c r="P17" s="561"/>
    </row>
    <row r="18" spans="1:16" ht="15.75" customHeight="1" thickBot="1" x14ac:dyDescent="0.3">
      <c r="A18" s="537" t="s">
        <v>312</v>
      </c>
      <c r="B18" s="538"/>
      <c r="C18" s="554" t="s">
        <v>17</v>
      </c>
      <c r="D18" s="555"/>
      <c r="E18" s="551" t="s">
        <v>46</v>
      </c>
      <c r="F18" s="552"/>
      <c r="G18" s="552"/>
      <c r="H18" s="552"/>
      <c r="I18" s="552"/>
      <c r="J18" s="552"/>
      <c r="K18" s="552"/>
      <c r="L18" s="552"/>
      <c r="M18" s="552"/>
      <c r="N18" s="552"/>
      <c r="O18" s="552"/>
      <c r="P18" s="553"/>
    </row>
    <row r="19" spans="1:16" x14ac:dyDescent="0.25">
      <c r="A19" s="539"/>
      <c r="B19" s="540"/>
      <c r="C19" s="559"/>
      <c r="D19" s="550"/>
      <c r="E19" s="556"/>
      <c r="F19" s="557"/>
      <c r="G19" s="557"/>
      <c r="H19" s="558"/>
      <c r="I19" s="556"/>
      <c r="J19" s="557"/>
      <c r="K19" s="557"/>
      <c r="L19" s="558"/>
      <c r="M19" s="556"/>
      <c r="N19" s="557"/>
      <c r="O19" s="557"/>
      <c r="P19" s="558"/>
    </row>
    <row r="20" spans="1:16" ht="15" customHeight="1" x14ac:dyDescent="0.25">
      <c r="A20" s="541" t="s">
        <v>313</v>
      </c>
      <c r="B20" s="542"/>
      <c r="C20" s="559"/>
      <c r="D20" s="550"/>
      <c r="E20" s="559"/>
      <c r="F20" s="549"/>
      <c r="G20" s="549"/>
      <c r="H20" s="550"/>
      <c r="I20" s="559"/>
      <c r="J20" s="549"/>
      <c r="K20" s="549"/>
      <c r="L20" s="550"/>
      <c r="M20" s="559"/>
      <c r="N20" s="549"/>
      <c r="O20" s="549"/>
      <c r="P20" s="550"/>
    </row>
    <row r="21" spans="1:16" ht="38.25" customHeight="1" x14ac:dyDescent="0.25">
      <c r="A21" s="545"/>
      <c r="B21" s="546"/>
      <c r="C21" s="132"/>
      <c r="D21" s="398"/>
      <c r="E21" s="399"/>
      <c r="F21" s="329"/>
      <c r="G21" s="329"/>
      <c r="H21" s="398"/>
      <c r="I21" s="399"/>
      <c r="J21" s="329"/>
      <c r="K21" s="329"/>
      <c r="L21" s="398"/>
      <c r="M21" s="399"/>
      <c r="N21" s="329"/>
      <c r="O21" s="329"/>
      <c r="P21" s="398"/>
    </row>
    <row r="22" spans="1:16" ht="15.75" customHeight="1" thickBot="1" x14ac:dyDescent="0.3">
      <c r="A22" s="547" t="s">
        <v>93</v>
      </c>
      <c r="B22" s="548"/>
      <c r="C22" s="127"/>
      <c r="D22" s="425">
        <f>D24+$B$15</f>
        <v>0</v>
      </c>
      <c r="E22" s="426">
        <f t="shared" ref="E22:P22" si="0">E24-$B$14</f>
        <v>0</v>
      </c>
      <c r="F22" s="427">
        <f t="shared" si="0"/>
        <v>0</v>
      </c>
      <c r="G22" s="427">
        <f t="shared" si="0"/>
        <v>0</v>
      </c>
      <c r="H22" s="425">
        <f t="shared" si="0"/>
        <v>0</v>
      </c>
      <c r="I22" s="426">
        <f t="shared" si="0"/>
        <v>0</v>
      </c>
      <c r="J22" s="427">
        <f t="shared" si="0"/>
        <v>0</v>
      </c>
      <c r="K22" s="427">
        <f t="shared" si="0"/>
        <v>0</v>
      </c>
      <c r="L22" s="425">
        <f t="shared" si="0"/>
        <v>0</v>
      </c>
      <c r="M22" s="426">
        <f t="shared" si="0"/>
        <v>0</v>
      </c>
      <c r="N22" s="427">
        <f t="shared" si="0"/>
        <v>0</v>
      </c>
      <c r="O22" s="427">
        <f t="shared" si="0"/>
        <v>0</v>
      </c>
      <c r="P22" s="425">
        <f t="shared" si="0"/>
        <v>0</v>
      </c>
    </row>
    <row r="23" spans="1:16" ht="6" customHeight="1" x14ac:dyDescent="0.25"/>
    <row r="24" spans="1:16" x14ac:dyDescent="0.25">
      <c r="A24" s="543" t="s">
        <v>314</v>
      </c>
      <c r="B24" s="544"/>
      <c r="C24" s="128"/>
      <c r="D24" s="111"/>
      <c r="E24" s="111"/>
      <c r="F24" s="111"/>
      <c r="G24" s="111"/>
      <c r="H24" s="111"/>
      <c r="I24" s="111"/>
      <c r="J24" s="111"/>
      <c r="K24" s="111"/>
      <c r="L24" s="111"/>
      <c r="M24" s="111"/>
      <c r="N24" s="111"/>
      <c r="O24" s="111"/>
      <c r="P24" s="111"/>
    </row>
    <row r="25" spans="1:16" x14ac:dyDescent="0.25">
      <c r="A25" s="129" t="s">
        <v>315</v>
      </c>
      <c r="B25" s="130"/>
      <c r="C25" s="131"/>
      <c r="D25" s="428"/>
      <c r="E25" s="428"/>
      <c r="F25" s="428"/>
      <c r="G25" s="428"/>
      <c r="H25" s="428"/>
      <c r="I25" s="428"/>
      <c r="J25" s="428"/>
      <c r="K25" s="428"/>
      <c r="L25" s="428"/>
      <c r="M25" s="428"/>
      <c r="N25" s="428"/>
      <c r="O25" s="428"/>
      <c r="P25" s="428"/>
    </row>
    <row r="26" spans="1:16" ht="15.75" thickBot="1" x14ac:dyDescent="0.3"/>
    <row r="27" spans="1:16" ht="15.75" x14ac:dyDescent="0.25">
      <c r="A27" s="53" t="s">
        <v>316</v>
      </c>
      <c r="B27" s="23"/>
      <c r="C27" s="23"/>
      <c r="D27" s="23"/>
      <c r="E27" s="23"/>
      <c r="F27" s="23"/>
      <c r="G27" s="23"/>
      <c r="H27" s="23"/>
      <c r="I27" s="23"/>
      <c r="J27" s="23"/>
      <c r="K27" s="54"/>
    </row>
    <row r="28" spans="1:16" ht="15" customHeight="1" x14ac:dyDescent="0.25">
      <c r="A28" s="83" t="s">
        <v>317</v>
      </c>
      <c r="B28" s="491" t="s">
        <v>318</v>
      </c>
      <c r="C28" s="491"/>
      <c r="D28" s="491"/>
      <c r="E28" s="491"/>
      <c r="F28" s="491"/>
      <c r="G28" s="491"/>
      <c r="H28" s="491"/>
      <c r="I28" s="491"/>
      <c r="J28" s="491"/>
      <c r="K28" s="493"/>
    </row>
    <row r="29" spans="1:16" ht="30" customHeight="1" x14ac:dyDescent="0.25">
      <c r="A29" s="403" t="s">
        <v>312</v>
      </c>
      <c r="B29" s="491" t="s">
        <v>364</v>
      </c>
      <c r="C29" s="491"/>
      <c r="D29" s="491"/>
      <c r="E29" s="491"/>
      <c r="F29" s="492"/>
      <c r="G29" s="492"/>
      <c r="H29" s="492"/>
      <c r="I29" s="492"/>
      <c r="J29" s="492"/>
      <c r="K29" s="493"/>
    </row>
    <row r="30" spans="1:16" ht="15" customHeight="1" x14ac:dyDescent="0.25">
      <c r="A30" s="404" t="s">
        <v>319</v>
      </c>
      <c r="B30" s="491" t="s">
        <v>363</v>
      </c>
      <c r="C30" s="491"/>
      <c r="D30" s="491"/>
      <c r="E30" s="491"/>
      <c r="F30" s="492"/>
      <c r="G30" s="492"/>
      <c r="H30" s="492"/>
      <c r="I30" s="492"/>
      <c r="J30" s="492"/>
      <c r="K30" s="493"/>
    </row>
    <row r="31" spans="1:16" ht="15" customHeight="1" x14ac:dyDescent="0.25">
      <c r="A31" s="404" t="s">
        <v>320</v>
      </c>
      <c r="B31" s="491" t="s">
        <v>321</v>
      </c>
      <c r="C31" s="491"/>
      <c r="D31" s="491"/>
      <c r="E31" s="491"/>
      <c r="F31" s="492"/>
      <c r="G31" s="492"/>
      <c r="H31" s="492"/>
      <c r="I31" s="492"/>
      <c r="J31" s="492"/>
      <c r="K31" s="493"/>
    </row>
    <row r="32" spans="1:16" x14ac:dyDescent="0.25">
      <c r="A32" s="404" t="s">
        <v>322</v>
      </c>
      <c r="B32" s="488" t="s">
        <v>365</v>
      </c>
      <c r="C32" s="488"/>
      <c r="D32" s="488"/>
      <c r="E32" s="488"/>
      <c r="F32" s="489"/>
      <c r="G32" s="489"/>
      <c r="H32" s="489"/>
      <c r="I32" s="489"/>
      <c r="J32" s="489"/>
      <c r="K32" s="490"/>
    </row>
  </sheetData>
  <customSheetViews>
    <customSheetView guid="{E4212B35-3167-45C2-BD72-B3516EB52D76}" fitToPage="1">
      <selection activeCell="B4" sqref="B4:E4"/>
      <pageMargins left="0.7" right="0.7" top="0.75" bottom="0.75" header="0.3" footer="0.3"/>
      <pageSetup scale="70" orientation="landscape" r:id="rId1"/>
    </customSheetView>
  </customSheetViews>
  <mergeCells count="33">
    <mergeCell ref="C19:D20"/>
    <mergeCell ref="A17:P17"/>
    <mergeCell ref="A2:G2"/>
    <mergeCell ref="A9:B9"/>
    <mergeCell ref="A3:G3"/>
    <mergeCell ref="A8:I8"/>
    <mergeCell ref="A11:I11"/>
    <mergeCell ref="O20:P20"/>
    <mergeCell ref="I19:L19"/>
    <mergeCell ref="I20:J20"/>
    <mergeCell ref="E19:H19"/>
    <mergeCell ref="E20:F20"/>
    <mergeCell ref="G1:I1"/>
    <mergeCell ref="J1:L1"/>
    <mergeCell ref="B4:I4"/>
    <mergeCell ref="B5:I5"/>
    <mergeCell ref="B6:I6"/>
    <mergeCell ref="B31:K31"/>
    <mergeCell ref="B32:K32"/>
    <mergeCell ref="A18:B19"/>
    <mergeCell ref="A20:B20"/>
    <mergeCell ref="B28:K28"/>
    <mergeCell ref="B29:K29"/>
    <mergeCell ref="B30:K30"/>
    <mergeCell ref="A24:B24"/>
    <mergeCell ref="A21:B21"/>
    <mergeCell ref="A22:B22"/>
    <mergeCell ref="G20:H20"/>
    <mergeCell ref="E18:P18"/>
    <mergeCell ref="C18:D18"/>
    <mergeCell ref="M19:P19"/>
    <mergeCell ref="K20:L20"/>
    <mergeCell ref="M20:N20"/>
  </mergeCells>
  <pageMargins left="0.7" right="0.7" top="0.75" bottom="0.75" header="0.3" footer="0.3"/>
  <pageSetup scale="56" orientation="landscape" cellComments="asDisplayed"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topLeftCell="A11" zoomScale="80" zoomScaleNormal="100" zoomScaleSheetLayoutView="80" workbookViewId="0">
      <selection activeCell="AJ52" sqref="AJ52"/>
    </sheetView>
  </sheetViews>
  <sheetFormatPr defaultRowHeight="15" x14ac:dyDescent="0.25"/>
  <cols>
    <col min="1" max="1" width="40.42578125" customWidth="1"/>
    <col min="2" max="2" width="38.7109375" customWidth="1"/>
    <col min="3" max="3" width="35.140625" customWidth="1"/>
  </cols>
  <sheetData>
    <row r="1" spans="1:3" x14ac:dyDescent="0.25">
      <c r="A1" s="12" t="s">
        <v>18</v>
      </c>
      <c r="B1" s="439" t="s">
        <v>300</v>
      </c>
      <c r="C1" s="439" t="s">
        <v>301</v>
      </c>
    </row>
    <row r="2" spans="1:3" ht="31.5" customHeight="1" x14ac:dyDescent="0.25">
      <c r="A2" s="527" t="s">
        <v>31</v>
      </c>
      <c r="B2" s="527"/>
      <c r="C2" s="527"/>
    </row>
    <row r="3" spans="1:3" ht="15" customHeight="1" x14ac:dyDescent="0.25">
      <c r="A3" s="531" t="s">
        <v>326</v>
      </c>
      <c r="B3" s="531"/>
      <c r="C3" s="531"/>
    </row>
    <row r="4" spans="1:3" ht="46.5" customHeight="1" x14ac:dyDescent="0.25">
      <c r="A4" s="18" t="s">
        <v>27</v>
      </c>
      <c r="B4" s="566">
        <f>'I.5 Current Future Conditions'!B4:G4</f>
        <v>0</v>
      </c>
      <c r="C4" s="567"/>
    </row>
    <row r="5" spans="1:3" ht="17.25" customHeight="1" x14ac:dyDescent="0.25">
      <c r="A5" s="39" t="s">
        <v>28</v>
      </c>
      <c r="B5" s="566">
        <f>'I.5 Current Future Conditions'!B5:G5</f>
        <v>0</v>
      </c>
      <c r="C5" s="567"/>
    </row>
    <row r="6" spans="1:3" ht="17.25" customHeight="1" x14ac:dyDescent="0.25">
      <c r="A6" s="40" t="s">
        <v>30</v>
      </c>
      <c r="B6" s="566">
        <f>'I.5 Current Future Conditions'!B6:G6</f>
        <v>0</v>
      </c>
      <c r="C6" s="567"/>
    </row>
    <row r="7" spans="1:3" ht="17.25" customHeight="1" x14ac:dyDescent="0.25">
      <c r="A7" s="531" t="s">
        <v>324</v>
      </c>
      <c r="B7" s="531"/>
      <c r="C7" s="531"/>
    </row>
    <row r="8" spans="1:3" x14ac:dyDescent="0.25">
      <c r="A8" s="28" t="s">
        <v>1</v>
      </c>
      <c r="B8" s="4" t="s">
        <v>85</v>
      </c>
      <c r="C8" s="4" t="s">
        <v>2</v>
      </c>
    </row>
    <row r="9" spans="1:3" x14ac:dyDescent="0.25">
      <c r="A9" s="28" t="s">
        <v>90</v>
      </c>
      <c r="B9" s="87"/>
      <c r="C9" s="87"/>
    </row>
    <row r="10" spans="1:3" x14ac:dyDescent="0.25">
      <c r="A10" s="29" t="s">
        <v>87</v>
      </c>
      <c r="B10" s="88"/>
      <c r="C10" s="88"/>
    </row>
    <row r="11" spans="1:3" ht="32.25" customHeight="1" x14ac:dyDescent="0.25">
      <c r="A11" s="29" t="s">
        <v>88</v>
      </c>
      <c r="B11" s="88"/>
      <c r="C11" s="88"/>
    </row>
    <row r="12" spans="1:3" ht="47.25" customHeight="1" x14ac:dyDescent="0.25">
      <c r="A12" s="29" t="s">
        <v>89</v>
      </c>
      <c r="B12" s="88"/>
      <c r="C12" s="88"/>
    </row>
    <row r="13" spans="1:3" ht="104.25" customHeight="1" x14ac:dyDescent="0.25">
      <c r="A13" s="29" t="str">
        <f>'I.6 Existing Assmt Eval'!A2:C2</f>
        <v xml:space="preserve">Purpose: Evaluate any existing impact, vulnerability or hazards assessment to determine whether it provides useful information or analysis of the focus area identified in my assessment scope. </v>
      </c>
      <c r="B13" s="88"/>
      <c r="C13" s="88"/>
    </row>
    <row r="14" spans="1:3" ht="78.75" customHeight="1" x14ac:dyDescent="0.25">
      <c r="A14" s="30" t="s">
        <v>19</v>
      </c>
      <c r="B14" s="89"/>
      <c r="C14" s="89"/>
    </row>
    <row r="15" spans="1:3" ht="33.75" customHeight="1" x14ac:dyDescent="0.25">
      <c r="A15" s="532" t="s">
        <v>389</v>
      </c>
      <c r="B15" s="532"/>
      <c r="C15" s="532"/>
    </row>
    <row r="16" spans="1:3" ht="30" x14ac:dyDescent="0.25">
      <c r="A16" s="30" t="s">
        <v>86</v>
      </c>
      <c r="B16" s="90"/>
      <c r="C16" s="90"/>
    </row>
    <row r="17" spans="1:3" ht="15.75" thickBot="1" x14ac:dyDescent="0.3">
      <c r="A17" s="430"/>
      <c r="B17" s="31"/>
      <c r="C17" s="31"/>
    </row>
    <row r="18" spans="1:3" ht="136.5" customHeight="1" thickBot="1" x14ac:dyDescent="0.3">
      <c r="A18" s="568" t="s">
        <v>323</v>
      </c>
      <c r="B18" s="569"/>
      <c r="C18" s="570"/>
    </row>
    <row r="19" spans="1:3" x14ac:dyDescent="0.25">
      <c r="A19" s="32"/>
    </row>
    <row r="20" spans="1:3" x14ac:dyDescent="0.25">
      <c r="A20" s="32"/>
    </row>
  </sheetData>
  <customSheetViews>
    <customSheetView guid="{E4212B35-3167-45C2-BD72-B3516EB52D76}" fitToPage="1">
      <selection activeCell="A2" sqref="A2:C2"/>
      <pageMargins left="0.7" right="0.7" top="0.75" bottom="0.75" header="0.3" footer="0.3"/>
      <pageSetup scale="90" orientation="landscape" r:id="rId1"/>
    </customSheetView>
  </customSheetViews>
  <mergeCells count="8">
    <mergeCell ref="A2:C2"/>
    <mergeCell ref="B4:C4"/>
    <mergeCell ref="B6:C6"/>
    <mergeCell ref="A18:C18"/>
    <mergeCell ref="B5:C5"/>
    <mergeCell ref="A3:C3"/>
    <mergeCell ref="A7:C7"/>
    <mergeCell ref="A15:C15"/>
  </mergeCells>
  <pageMargins left="0.7" right="0.7" top="0.75" bottom="0.75" header="0.3" footer="0.3"/>
  <pageSetup scale="76" orientation="landscape" cellComments="asDisplayed"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view="pageBreakPreview" topLeftCell="A22" zoomScale="90" zoomScaleNormal="80" zoomScaleSheetLayoutView="90" workbookViewId="0">
      <selection activeCell="AJ52" sqref="AJ52"/>
    </sheetView>
  </sheetViews>
  <sheetFormatPr defaultRowHeight="15" x14ac:dyDescent="0.25"/>
  <cols>
    <col min="1" max="1" width="26" customWidth="1"/>
    <col min="2" max="2" width="19" customWidth="1"/>
    <col min="3" max="3" width="21.28515625" customWidth="1"/>
    <col min="4" max="4" width="18.7109375" customWidth="1"/>
    <col min="5" max="5" width="21.28515625" customWidth="1"/>
    <col min="6" max="6" width="18.7109375" customWidth="1"/>
    <col min="7" max="7" width="21.28515625" customWidth="1"/>
    <col min="8" max="11" width="16.42578125" customWidth="1"/>
    <col min="12" max="15" width="17.42578125" customWidth="1"/>
  </cols>
  <sheetData>
    <row r="1" spans="1:15" x14ac:dyDescent="0.25">
      <c r="A1" s="7" t="s">
        <v>35</v>
      </c>
      <c r="B1" s="7"/>
      <c r="C1" s="7"/>
      <c r="D1" s="499" t="s">
        <v>300</v>
      </c>
      <c r="E1" s="499"/>
      <c r="F1" s="499" t="s">
        <v>301</v>
      </c>
      <c r="G1" s="499"/>
    </row>
    <row r="2" spans="1:15" ht="17.25" customHeight="1" x14ac:dyDescent="0.25">
      <c r="A2" s="527" t="s">
        <v>91</v>
      </c>
      <c r="B2" s="527"/>
      <c r="C2" s="527"/>
      <c r="D2" s="527"/>
      <c r="E2" s="527"/>
      <c r="F2" s="527"/>
      <c r="G2" s="527"/>
    </row>
    <row r="3" spans="1:15" ht="30" customHeight="1" x14ac:dyDescent="0.25">
      <c r="A3" s="573" t="s">
        <v>342</v>
      </c>
      <c r="B3" s="573"/>
      <c r="C3" s="573"/>
      <c r="D3" s="573"/>
      <c r="E3" s="573"/>
      <c r="F3" s="573"/>
      <c r="G3" s="573"/>
      <c r="H3" s="573"/>
      <c r="I3" s="573"/>
    </row>
    <row r="4" spans="1:15" ht="18.75" customHeight="1" thickBot="1" x14ac:dyDescent="0.3">
      <c r="A4" s="564" t="s">
        <v>326</v>
      </c>
      <c r="B4" s="564"/>
      <c r="C4" s="564"/>
      <c r="D4" s="564"/>
      <c r="E4" s="564"/>
      <c r="F4" s="564"/>
      <c r="G4" s="564"/>
      <c r="H4" s="564"/>
      <c r="I4" s="564"/>
    </row>
    <row r="5" spans="1:15" ht="33.75" customHeight="1" thickBot="1" x14ac:dyDescent="0.3">
      <c r="A5" s="123" t="s">
        <v>27</v>
      </c>
      <c r="B5" s="574">
        <f>'I.5 Current Future Conditions'!B4:G4</f>
        <v>0</v>
      </c>
      <c r="C5" s="575"/>
      <c r="D5" s="575"/>
      <c r="E5" s="575"/>
      <c r="F5" s="575"/>
      <c r="G5" s="576"/>
    </row>
    <row r="6" spans="1:15" ht="18" customHeight="1" thickBot="1" x14ac:dyDescent="0.3">
      <c r="A6" s="124" t="s">
        <v>28</v>
      </c>
      <c r="B6" s="574">
        <f>'I.5 Current Future Conditions'!B5:G5</f>
        <v>0</v>
      </c>
      <c r="C6" s="575"/>
      <c r="D6" s="575"/>
      <c r="E6" s="575"/>
      <c r="F6" s="575"/>
      <c r="G6" s="576"/>
    </row>
    <row r="7" spans="1:15" ht="17.25" customHeight="1" thickBot="1" x14ac:dyDescent="0.3">
      <c r="A7" s="125" t="s">
        <v>30</v>
      </c>
      <c r="B7" s="574">
        <f>'I.5 Current Future Conditions'!B6:G6</f>
        <v>0</v>
      </c>
      <c r="C7" s="575"/>
      <c r="D7" s="575"/>
      <c r="E7" s="575"/>
      <c r="F7" s="575"/>
      <c r="G7" s="576"/>
    </row>
    <row r="8" spans="1:15" ht="15.75" customHeight="1" thickBot="1" x14ac:dyDescent="0.3">
      <c r="A8" s="565" t="s">
        <v>327</v>
      </c>
      <c r="B8" s="565"/>
      <c r="C8" s="565"/>
      <c r="D8" s="565"/>
      <c r="E8" s="565"/>
      <c r="F8" s="565"/>
      <c r="G8" s="565"/>
      <c r="H8" s="565"/>
      <c r="I8" s="565"/>
    </row>
    <row r="9" spans="1:15" ht="15" customHeight="1" x14ac:dyDescent="0.25">
      <c r="A9" s="562" t="s">
        <v>10</v>
      </c>
      <c r="B9" s="563"/>
      <c r="C9" s="64"/>
      <c r="D9" s="19"/>
      <c r="E9" s="122"/>
      <c r="F9" s="81"/>
      <c r="G9" s="63"/>
    </row>
    <row r="10" spans="1:15" ht="15.75" thickBot="1" x14ac:dyDescent="0.3">
      <c r="A10" s="20" t="s">
        <v>11</v>
      </c>
      <c r="B10" s="105">
        <f>'I.5 Current Future Conditions'!B10</f>
        <v>0</v>
      </c>
      <c r="C10" s="21" t="s">
        <v>12</v>
      </c>
      <c r="D10" s="106">
        <f>'I.5 Current Future Conditions'!D10</f>
        <v>0</v>
      </c>
      <c r="E10" s="45"/>
      <c r="F10" s="82"/>
      <c r="G10" s="63"/>
    </row>
    <row r="11" spans="1:15" ht="15.75" customHeight="1" thickBot="1" x14ac:dyDescent="0.3">
      <c r="A11" s="564" t="s">
        <v>75</v>
      </c>
      <c r="B11" s="564"/>
      <c r="C11" s="564"/>
      <c r="D11" s="564"/>
      <c r="E11" s="564"/>
      <c r="F11" s="564"/>
      <c r="G11" s="564"/>
      <c r="H11" s="564"/>
      <c r="I11" s="564"/>
    </row>
    <row r="12" spans="1:15" ht="15.75" thickBot="1" x14ac:dyDescent="0.3">
      <c r="A12" s="571" t="s">
        <v>328</v>
      </c>
      <c r="B12" s="554" t="s">
        <v>17</v>
      </c>
      <c r="C12" s="555"/>
      <c r="D12" s="551" t="s">
        <v>46</v>
      </c>
      <c r="E12" s="552"/>
      <c r="F12" s="552"/>
      <c r="G12" s="552"/>
      <c r="H12" s="552"/>
      <c r="I12" s="552"/>
      <c r="J12" s="552"/>
      <c r="K12" s="552"/>
      <c r="L12" s="552"/>
      <c r="M12" s="552"/>
      <c r="N12" s="552"/>
      <c r="O12" s="553"/>
    </row>
    <row r="13" spans="1:15" x14ac:dyDescent="0.25">
      <c r="A13" s="572"/>
      <c r="B13" s="583" t="e">
        <f>'I.5 Current Future Conditions'!C19:D20</f>
        <v>#VALUE!</v>
      </c>
      <c r="C13" s="584"/>
      <c r="D13" s="591" t="e">
        <f>'I.5 Current Future Conditions'!E19:H19</f>
        <v>#VALUE!</v>
      </c>
      <c r="E13" s="592"/>
      <c r="F13" s="592"/>
      <c r="G13" s="593"/>
      <c r="H13" s="594" t="e">
        <f>'I.5 Current Future Conditions'!I19:L19</f>
        <v>#VALUE!</v>
      </c>
      <c r="I13" s="595"/>
      <c r="J13" s="595"/>
      <c r="K13" s="596"/>
      <c r="L13" s="591" t="e">
        <f>'I.5 Current Future Conditions'!M19:P19</f>
        <v>#VALUE!</v>
      </c>
      <c r="M13" s="592"/>
      <c r="N13" s="592"/>
      <c r="O13" s="593"/>
    </row>
    <row r="14" spans="1:15" x14ac:dyDescent="0.25">
      <c r="A14" s="433" t="s">
        <v>313</v>
      </c>
      <c r="B14" s="585"/>
      <c r="C14" s="586"/>
      <c r="D14" s="587" t="e">
        <f>'I.5 Current Future Conditions'!E20:F20</f>
        <v>#VALUE!</v>
      </c>
      <c r="E14" s="581"/>
      <c r="F14" s="581" t="e">
        <f>'I.5 Current Future Conditions'!G20:H20</f>
        <v>#VALUE!</v>
      </c>
      <c r="G14" s="582"/>
      <c r="H14" s="587" t="e">
        <f>'I.5 Current Future Conditions'!I20:J20</f>
        <v>#VALUE!</v>
      </c>
      <c r="I14" s="581"/>
      <c r="J14" s="581" t="e">
        <f>'I.5 Current Future Conditions'!K20:L20</f>
        <v>#VALUE!</v>
      </c>
      <c r="K14" s="582"/>
      <c r="L14" s="587" t="e">
        <f>'I.5 Current Future Conditions'!M20:N20</f>
        <v>#VALUE!</v>
      </c>
      <c r="M14" s="581"/>
      <c r="N14" s="581" t="e">
        <f>'I.5 Current Future Conditions'!O20:P20</f>
        <v>#VALUE!</v>
      </c>
      <c r="O14" s="581"/>
    </row>
    <row r="15" spans="1:15" ht="51" customHeight="1" x14ac:dyDescent="0.25">
      <c r="A15" s="577">
        <f>'I.5 Current Future Conditions'!A21:B21</f>
        <v>0</v>
      </c>
      <c r="B15" s="588"/>
      <c r="C15" s="398">
        <f>'I.5 Current Future Conditions'!D21</f>
        <v>0</v>
      </c>
      <c r="D15" s="399">
        <f>'I.5 Current Future Conditions'!E21</f>
        <v>0</v>
      </c>
      <c r="E15" s="329">
        <f>'I.5 Current Future Conditions'!F21</f>
        <v>0</v>
      </c>
      <c r="F15" s="329">
        <f>'I.5 Current Future Conditions'!G21</f>
        <v>0</v>
      </c>
      <c r="G15" s="398">
        <f>'I.5 Current Future Conditions'!H21</f>
        <v>0</v>
      </c>
      <c r="H15" s="399">
        <f>'I.5 Current Future Conditions'!I21</f>
        <v>0</v>
      </c>
      <c r="I15" s="329">
        <f>'I.5 Current Future Conditions'!J21</f>
        <v>0</v>
      </c>
      <c r="J15" s="329">
        <f>'I.5 Current Future Conditions'!K21</f>
        <v>0</v>
      </c>
      <c r="K15" s="398">
        <f>'I.5 Current Future Conditions'!L21</f>
        <v>0</v>
      </c>
      <c r="L15" s="399">
        <f>'I.5 Current Future Conditions'!M21</f>
        <v>0</v>
      </c>
      <c r="M15" s="329">
        <f>'I.5 Current Future Conditions'!N21</f>
        <v>0</v>
      </c>
      <c r="N15" s="329">
        <f>'I.5 Current Future Conditions'!O21</f>
        <v>0</v>
      </c>
      <c r="O15" s="398">
        <f>'I.5 Current Future Conditions'!P21</f>
        <v>0</v>
      </c>
    </row>
    <row r="16" spans="1:15" x14ac:dyDescent="0.25">
      <c r="A16" s="578"/>
      <c r="B16" s="589"/>
      <c r="C16" s="97">
        <f>'I.5 Current Future Conditions'!D22</f>
        <v>0</v>
      </c>
      <c r="D16" s="98">
        <f>'I.5 Current Future Conditions'!E22</f>
        <v>0</v>
      </c>
      <c r="E16" s="96">
        <f>'I.5 Current Future Conditions'!F22</f>
        <v>0</v>
      </c>
      <c r="F16" s="96">
        <f>'I.5 Current Future Conditions'!G22</f>
        <v>0</v>
      </c>
      <c r="G16" s="97">
        <f>'I.5 Current Future Conditions'!H22</f>
        <v>0</v>
      </c>
      <c r="H16" s="98">
        <f>'I.5 Current Future Conditions'!I22</f>
        <v>0</v>
      </c>
      <c r="I16" s="96">
        <f>'I.5 Current Future Conditions'!J22</f>
        <v>0</v>
      </c>
      <c r="J16" s="96">
        <f>'I.5 Current Future Conditions'!K22</f>
        <v>0</v>
      </c>
      <c r="K16" s="97">
        <f>'I.5 Current Future Conditions'!L22</f>
        <v>0</v>
      </c>
      <c r="L16" s="98">
        <f>'I.5 Current Future Conditions'!M22</f>
        <v>0</v>
      </c>
      <c r="M16" s="96">
        <f>'I.5 Current Future Conditions'!N22</f>
        <v>0</v>
      </c>
      <c r="N16" s="96">
        <f>'I.5 Current Future Conditions'!O22</f>
        <v>0</v>
      </c>
      <c r="O16" s="97">
        <f>'I.5 Current Future Conditions'!P22</f>
        <v>0</v>
      </c>
    </row>
    <row r="17" spans="1:15" ht="30" x14ac:dyDescent="0.25">
      <c r="A17" s="434" t="s">
        <v>32</v>
      </c>
      <c r="B17" s="91"/>
      <c r="C17" s="92"/>
      <c r="D17" s="91"/>
      <c r="E17" s="99"/>
      <c r="F17" s="100"/>
      <c r="G17" s="92"/>
      <c r="H17" s="101"/>
      <c r="I17" s="99"/>
      <c r="J17" s="100"/>
      <c r="K17" s="92"/>
      <c r="L17" s="91"/>
      <c r="M17" s="99"/>
      <c r="N17" s="100"/>
      <c r="O17" s="92"/>
    </row>
    <row r="18" spans="1:15" ht="33.75" customHeight="1" x14ac:dyDescent="0.25">
      <c r="A18" s="435" t="s">
        <v>77</v>
      </c>
      <c r="B18" s="597" t="s">
        <v>34</v>
      </c>
      <c r="C18" s="597"/>
      <c r="D18" s="579" t="s">
        <v>34</v>
      </c>
      <c r="E18" s="580"/>
      <c r="F18" s="580" t="s">
        <v>34</v>
      </c>
      <c r="G18" s="590"/>
      <c r="H18" s="579" t="s">
        <v>34</v>
      </c>
      <c r="I18" s="580"/>
      <c r="J18" s="580" t="s">
        <v>34</v>
      </c>
      <c r="K18" s="590"/>
      <c r="L18" s="579" t="s">
        <v>34</v>
      </c>
      <c r="M18" s="580"/>
      <c r="N18" s="580" t="s">
        <v>34</v>
      </c>
      <c r="O18" s="590"/>
    </row>
    <row r="19" spans="1:15" x14ac:dyDescent="0.25">
      <c r="A19" s="121"/>
      <c r="B19" s="91"/>
      <c r="C19" s="93"/>
      <c r="D19" s="91"/>
      <c r="E19" s="100"/>
      <c r="F19" s="100"/>
      <c r="G19" s="93"/>
      <c r="H19" s="91"/>
      <c r="I19" s="100"/>
      <c r="J19" s="100"/>
      <c r="K19" s="92"/>
      <c r="L19" s="91"/>
      <c r="M19" s="99"/>
      <c r="N19" s="99"/>
      <c r="O19" s="92"/>
    </row>
    <row r="20" spans="1:15" ht="29.25" customHeight="1" x14ac:dyDescent="0.25">
      <c r="A20" s="121"/>
      <c r="B20" s="91"/>
      <c r="C20" s="93"/>
      <c r="D20" s="91"/>
      <c r="E20" s="100"/>
      <c r="F20" s="100"/>
      <c r="G20" s="93"/>
      <c r="H20" s="91"/>
      <c r="I20" s="100"/>
      <c r="J20" s="100"/>
      <c r="K20" s="93"/>
      <c r="L20" s="91"/>
      <c r="M20" s="100"/>
      <c r="N20" s="99"/>
      <c r="O20" s="92"/>
    </row>
    <row r="21" spans="1:15" ht="19.5" customHeight="1" x14ac:dyDescent="0.25">
      <c r="A21" s="121"/>
      <c r="B21" s="91"/>
      <c r="C21" s="93"/>
      <c r="D21" s="91"/>
      <c r="E21" s="100"/>
      <c r="F21" s="100"/>
      <c r="G21" s="93"/>
      <c r="H21" s="91"/>
      <c r="I21" s="100"/>
      <c r="J21" s="100"/>
      <c r="K21" s="92"/>
      <c r="L21" s="91"/>
      <c r="M21" s="99"/>
      <c r="N21" s="99"/>
      <c r="O21" s="92"/>
    </row>
    <row r="22" spans="1:15" ht="165.75" customHeight="1" thickBot="1" x14ac:dyDescent="0.3">
      <c r="A22" s="84" t="s">
        <v>33</v>
      </c>
      <c r="B22" s="94"/>
      <c r="C22" s="95"/>
      <c r="D22" s="94"/>
      <c r="E22" s="102"/>
      <c r="F22" s="102"/>
      <c r="G22" s="103"/>
      <c r="H22" s="104"/>
      <c r="I22" s="102"/>
      <c r="J22" s="102"/>
      <c r="K22" s="103"/>
      <c r="L22" s="104"/>
      <c r="M22" s="102"/>
      <c r="N22" s="102"/>
      <c r="O22" s="103"/>
    </row>
    <row r="23" spans="1:15" ht="8.25" customHeight="1" thickBot="1" x14ac:dyDescent="0.3"/>
    <row r="24" spans="1:15" ht="15.75" x14ac:dyDescent="0.25">
      <c r="A24" s="53" t="s">
        <v>0</v>
      </c>
      <c r="B24" s="23"/>
      <c r="C24" s="23"/>
      <c r="D24" s="23"/>
      <c r="E24" s="23"/>
      <c r="F24" s="23"/>
      <c r="G24" s="23"/>
      <c r="H24" s="23"/>
      <c r="I24" s="54"/>
    </row>
    <row r="25" spans="1:15" x14ac:dyDescent="0.25">
      <c r="A25" s="83" t="s">
        <v>317</v>
      </c>
      <c r="B25" s="488" t="s">
        <v>76</v>
      </c>
      <c r="C25" s="488"/>
      <c r="D25" s="488"/>
      <c r="E25" s="488"/>
      <c r="F25" s="488"/>
      <c r="G25" s="488"/>
      <c r="H25" s="488"/>
      <c r="I25" s="490"/>
    </row>
    <row r="26" spans="1:15" ht="30" x14ac:dyDescent="0.25">
      <c r="A26" s="403" t="s">
        <v>312</v>
      </c>
      <c r="B26" s="488" t="s">
        <v>76</v>
      </c>
      <c r="C26" s="488"/>
      <c r="D26" s="488"/>
      <c r="E26" s="488"/>
      <c r="F26" s="488"/>
      <c r="G26" s="488"/>
      <c r="H26" s="488"/>
      <c r="I26" s="490"/>
    </row>
    <row r="27" spans="1:15" ht="56.25" customHeight="1" x14ac:dyDescent="0.25">
      <c r="A27" s="403" t="s">
        <v>32</v>
      </c>
      <c r="B27" s="491" t="s">
        <v>329</v>
      </c>
      <c r="C27" s="491"/>
      <c r="D27" s="491"/>
      <c r="E27" s="491"/>
      <c r="F27" s="492"/>
      <c r="G27" s="492"/>
      <c r="H27" s="492"/>
      <c r="I27" s="493"/>
    </row>
    <row r="28" spans="1:15" ht="30" customHeight="1" x14ac:dyDescent="0.25">
      <c r="A28" s="404" t="s">
        <v>77</v>
      </c>
      <c r="B28" s="491" t="s">
        <v>366</v>
      </c>
      <c r="C28" s="491"/>
      <c r="D28" s="491"/>
      <c r="E28" s="491"/>
      <c r="F28" s="492"/>
      <c r="G28" s="492"/>
      <c r="H28" s="492"/>
      <c r="I28" s="493"/>
    </row>
    <row r="29" spans="1:15" ht="30" customHeight="1" x14ac:dyDescent="0.25">
      <c r="A29" s="404" t="s">
        <v>34</v>
      </c>
      <c r="B29" s="491" t="s">
        <v>367</v>
      </c>
      <c r="C29" s="491"/>
      <c r="D29" s="491"/>
      <c r="E29" s="491"/>
      <c r="F29" s="492"/>
      <c r="G29" s="492"/>
      <c r="H29" s="492"/>
      <c r="I29" s="493"/>
    </row>
    <row r="30" spans="1:15" ht="30.75" customHeight="1" thickBot="1" x14ac:dyDescent="0.3">
      <c r="A30" s="402" t="s">
        <v>78</v>
      </c>
      <c r="B30" s="485" t="s">
        <v>330</v>
      </c>
      <c r="C30" s="485"/>
      <c r="D30" s="485"/>
      <c r="E30" s="485"/>
      <c r="F30" s="486"/>
      <c r="G30" s="486"/>
      <c r="H30" s="486"/>
      <c r="I30" s="487"/>
    </row>
    <row r="31" spans="1:15" ht="15.75" thickBot="1" x14ac:dyDescent="0.3"/>
    <row r="32" spans="1:15" x14ac:dyDescent="0.25">
      <c r="B32" s="74" t="s">
        <v>34</v>
      </c>
      <c r="C32" s="85"/>
      <c r="D32" s="23"/>
      <c r="E32" s="54"/>
    </row>
    <row r="33" spans="2:5" x14ac:dyDescent="0.25">
      <c r="B33" s="500" t="s">
        <v>65</v>
      </c>
      <c r="C33" s="501"/>
      <c r="D33" s="501"/>
      <c r="E33" s="502"/>
    </row>
    <row r="34" spans="2:5" x14ac:dyDescent="0.25">
      <c r="B34" s="500" t="s">
        <v>66</v>
      </c>
      <c r="C34" s="501"/>
      <c r="D34" s="501"/>
      <c r="E34" s="502"/>
    </row>
    <row r="35" spans="2:5" ht="29.25" customHeight="1" x14ac:dyDescent="0.25">
      <c r="B35" s="511" t="s">
        <v>67</v>
      </c>
      <c r="C35" s="512"/>
      <c r="D35" s="512"/>
      <c r="E35" s="513"/>
    </row>
    <row r="36" spans="2:5" x14ac:dyDescent="0.25">
      <c r="B36" s="500" t="s">
        <v>68</v>
      </c>
      <c r="C36" s="501"/>
      <c r="D36" s="501"/>
      <c r="E36" s="502"/>
    </row>
    <row r="37" spans="2:5" x14ac:dyDescent="0.25">
      <c r="B37" s="500" t="s">
        <v>69</v>
      </c>
      <c r="C37" s="501"/>
      <c r="D37" s="501"/>
      <c r="E37" s="502"/>
    </row>
    <row r="38" spans="2:5" ht="15.75" thickBot="1" x14ac:dyDescent="0.3">
      <c r="B38" s="728" t="s">
        <v>394</v>
      </c>
      <c r="C38" s="729"/>
      <c r="D38" s="729"/>
      <c r="E38" s="730"/>
    </row>
  </sheetData>
  <mergeCells count="45">
    <mergeCell ref="N18:O18"/>
    <mergeCell ref="B33:E33"/>
    <mergeCell ref="B34:E34"/>
    <mergeCell ref="B35:E35"/>
    <mergeCell ref="B38:E38"/>
    <mergeCell ref="B36:E36"/>
    <mergeCell ref="B37:E37"/>
    <mergeCell ref="B30:I30"/>
    <mergeCell ref="D18:E18"/>
    <mergeCell ref="F18:G18"/>
    <mergeCell ref="B25:I25"/>
    <mergeCell ref="B27:I27"/>
    <mergeCell ref="B28:I28"/>
    <mergeCell ref="B29:I29"/>
    <mergeCell ref="H18:I18"/>
    <mergeCell ref="B18:C18"/>
    <mergeCell ref="N14:O14"/>
    <mergeCell ref="D13:G13"/>
    <mergeCell ref="D14:E14"/>
    <mergeCell ref="L13:O13"/>
    <mergeCell ref="H13:K13"/>
    <mergeCell ref="L18:M18"/>
    <mergeCell ref="F14:G14"/>
    <mergeCell ref="B13:C14"/>
    <mergeCell ref="H14:I14"/>
    <mergeCell ref="J14:K14"/>
    <mergeCell ref="B15:B16"/>
    <mergeCell ref="L14:M14"/>
    <mergeCell ref="J18:K18"/>
    <mergeCell ref="A12:A13"/>
    <mergeCell ref="B26:I26"/>
    <mergeCell ref="D1:E1"/>
    <mergeCell ref="F1:G1"/>
    <mergeCell ref="A2:G2"/>
    <mergeCell ref="A3:I3"/>
    <mergeCell ref="A4:I4"/>
    <mergeCell ref="A8:I8"/>
    <mergeCell ref="A11:I11"/>
    <mergeCell ref="B5:G5"/>
    <mergeCell ref="B6:G6"/>
    <mergeCell ref="B7:G7"/>
    <mergeCell ref="A9:B9"/>
    <mergeCell ref="A15:A16"/>
    <mergeCell ref="B12:C12"/>
    <mergeCell ref="D12:O12"/>
  </mergeCells>
  <pageMargins left="0.7" right="0.7" top="0.75" bottom="0.75" header="0.3" footer="0.3"/>
  <pageSetup scale="43" orientation="landscape" cellComments="asDisplayed" r:id="rId1"/>
  <colBreaks count="1" manualBreakCount="1">
    <brk id="1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FBC81F019A0044B77B8A5700B1882D" ma:contentTypeVersion="0" ma:contentTypeDescription="Create a new document." ma:contentTypeScope="" ma:versionID="aa8a1796de48d176d47d628a197edfb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FCE859-BE46-439D-BF59-E8576962C65A}">
  <ds:schemaRefs>
    <ds:schemaRef ds:uri="http://schemas.microsoft.com/sharepoint/v3/contenttype/forms"/>
  </ds:schemaRefs>
</ds:datastoreItem>
</file>

<file path=customXml/itemProps2.xml><?xml version="1.0" encoding="utf-8"?>
<ds:datastoreItem xmlns:ds="http://schemas.openxmlformats.org/officeDocument/2006/customXml" ds:itemID="{604CA854-3C46-4788-A6B8-23D8B844CE64}">
  <ds:schemaRefs>
    <ds:schemaRef ds:uri="http://schemas.microsoft.com/office/2006/metadata/properties"/>
    <ds:schemaRef ds:uri="http://schemas.microsoft.com/office/infopath/2007/PartnerControls"/>
    <ds:schemaRef ds:uri="http://purl.org/dc/elements/1.1/"/>
    <ds:schemaRef ds:uri="http://purl.org/dc/dcmitype/"/>
    <ds:schemaRef ds:uri="http://purl.org/dc/terms/"/>
    <ds:schemaRef ds:uri="http://schemas.openxmlformats.org/package/2006/metadata/core-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B0C3A3AE-5DE8-4485-A83D-ED3D52F00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App F Contents</vt:lpstr>
      <vt:lpstr>Worksheet Overview</vt:lpstr>
      <vt:lpstr>I.1 Assessment Scope</vt:lpstr>
      <vt:lpstr>I.2 Site Info</vt:lpstr>
      <vt:lpstr>I.3 Past Event Info</vt:lpstr>
      <vt:lpstr>I.4 Climate Info Require</vt:lpstr>
      <vt:lpstr>I.5 Current Future Conditions</vt:lpstr>
      <vt:lpstr>I.6 Existing Assmt Eval</vt:lpstr>
      <vt:lpstr>I.7 Impact Characterization</vt:lpstr>
      <vt:lpstr>II.1 Actions </vt:lpstr>
      <vt:lpstr>III.1 LCCA</vt:lpstr>
      <vt:lpstr>III.2 CEA</vt:lpstr>
      <vt:lpstr>III.3 Benefits</vt:lpstr>
      <vt:lpstr>III.4 BCR NPV Grouping Strategy</vt:lpstr>
      <vt:lpstr>III.4 BCR NPV Single Action Alt</vt:lpstr>
      <vt:lpstr>IV.1 Portfolio Summary</vt:lpstr>
      <vt:lpstr>'App F Contents'!Print_Area</vt:lpstr>
      <vt:lpstr>'I.1 Assessment Scope'!Print_Area</vt:lpstr>
      <vt:lpstr>'I.2 Site Info'!Print_Area</vt:lpstr>
      <vt:lpstr>'I.3 Past Event Info'!Print_Area</vt:lpstr>
      <vt:lpstr>'I.4 Climate Info Require'!Print_Area</vt:lpstr>
      <vt:lpstr>'I.5 Current Future Conditions'!Print_Area</vt:lpstr>
      <vt:lpstr>'I.6 Existing Assmt Eval'!Print_Area</vt:lpstr>
      <vt:lpstr>'I.7 Impact Characterization'!Print_Area</vt:lpstr>
      <vt:lpstr>'II.1 Actions '!Print_Area</vt:lpstr>
      <vt:lpstr>'III.1 LCCA'!Print_Area</vt:lpstr>
      <vt:lpstr>'III.2 CEA'!Print_Area</vt:lpstr>
      <vt:lpstr>'III.3 Benefits'!Print_Area</vt:lpstr>
      <vt:lpstr>'III.4 BCR NPV Grouping Strategy'!Print_Area</vt:lpstr>
      <vt:lpstr>'III.4 BCR NPV Single Action Alt'!Print_Area</vt:lpstr>
      <vt:lpstr>'IV.1 Portfolio Summary'!Print_Area</vt:lpstr>
      <vt:lpstr>'Worksheet Overview'!Print_Area</vt:lpstr>
    </vt:vector>
  </TitlesOfParts>
  <Company>Leidos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Hudson</dc:creator>
  <cp:lastModifiedBy>Hudson, Christina C.</cp:lastModifiedBy>
  <cp:lastPrinted>2017-01-17T19:56:17Z</cp:lastPrinted>
  <dcterms:created xsi:type="dcterms:W3CDTF">2015-11-10T22:06:05Z</dcterms:created>
  <dcterms:modified xsi:type="dcterms:W3CDTF">2017-01-17T20:18:36Z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0x0101005DFBC81F019A0044B77B8A5700B1882D</vt:lpwstr>
  </property>
</Properties>
</file>